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Realizacni PD_pro OZP/Realizacni PD_Pohansko_vykazy vymer/Rozpocet -  OP JAK/"/>
    </mc:Choice>
  </mc:AlternateContent>
  <xr:revisionPtr revIDLastSave="17" documentId="11_1D6EECE096E1E2B6573E6AB3F6C66F62A018129B" xr6:coauthVersionLast="47" xr6:coauthVersionMax="47" xr10:uidLastSave="{6747F3A2-4770-40B1-9D42-2E4AA7DDBF0C}"/>
  <bookViews>
    <workbookView xWindow="-120" yWindow="-120" windowWidth="29040" windowHeight="17520" tabRatio="815" xr2:uid="{00000000-000D-0000-FFFF-FFFF00000000}"/>
  </bookViews>
  <sheets>
    <sheet name="Krycí list" sheetId="11" r:id="rId1"/>
    <sheet name="ELEKTROINSTALACE" sheetId="38" r:id="rId2"/>
    <sheet name="Rozvaděč" sheetId="39" r:id="rId3"/>
  </sheets>
  <externalReferences>
    <externalReference r:id="rId4"/>
  </externalReferences>
  <definedNames>
    <definedName name="_DAT1">'[1]06 01 10 Transferpreise FR01  '!#REF!</definedName>
    <definedName name="_DAT10">'[1]06 01 10 Transferpreise FR01  '!#REF!</definedName>
    <definedName name="_DAT11">'[1]06 01 10 Transferpreise FR01  '!#REF!</definedName>
    <definedName name="_DAT12">'[1]06 01 10 Transferpreise FR01  '!#REF!</definedName>
    <definedName name="_DAT13">'[1]06 01 10 Transferpreise FR01  '!#REF!</definedName>
    <definedName name="_DAT14">'[1]06 01 10 Transferpreise FR01  '!#REF!</definedName>
    <definedName name="_DAT15">'[1]06 01 10 Transferpreise FR01  '!#REF!</definedName>
    <definedName name="_DAT16">'[1]06 01 10 Transferpreise FR01  '!#REF!</definedName>
    <definedName name="_DAT17">#REF!</definedName>
    <definedName name="_DAT18">#REF!</definedName>
    <definedName name="_DAT19">#REF!</definedName>
    <definedName name="_DAT2">'[1]06 01 10 Transferpreise FR01  '!#REF!</definedName>
    <definedName name="_DAT20">#REF!</definedName>
    <definedName name="_DAT3">'[1]06 01 10 Transferpreise FR01  '!#REF!</definedName>
    <definedName name="_DAT4">#REF!</definedName>
    <definedName name="_DAT5">'[1]06 01 10 Transferpreise FR01  '!#REF!</definedName>
    <definedName name="_DAT6">'[1]06 01 10 Transferpreise FR01  '!#REF!</definedName>
    <definedName name="_DAT7">#REF!</definedName>
    <definedName name="_DAT8">'[1]06 01 10 Transferpreise FR01  '!#REF!</definedName>
    <definedName name="_DAT9">'[1]06 01 10 Transferpreise FR01  '!#REF!</definedName>
    <definedName name="afterdetail_rozpocty_rkap">#REF!</definedName>
    <definedName name="beforeafterdetail_rozpocty_rozpocty.Poznamka2.1">#REF!</definedName>
    <definedName name="beforebody_rozpocty_rozpocty.Poznamka2">"䰽獩ㅴ␡⑇㐶"</definedName>
    <definedName name="body_lua_dph">#REF!</definedName>
    <definedName name="body_lua_rekap">#REF!</definedName>
    <definedName name="body_lua_rozpocty">#REF!</definedName>
    <definedName name="body_rozpocty_rkap">#REF!</definedName>
    <definedName name="body_rozpocty_rpolozky">#REF!</definedName>
    <definedName name="body_rozpocty_rpolozky.Poznamka2">#REF!</definedName>
    <definedName name="body_rozpocty_seznam">#REF!</definedName>
    <definedName name="cisloobjektu">'Krycí list'!$B$5</definedName>
    <definedName name="cislostavby">'Krycí list'!$B$7</definedName>
    <definedName name="_xlnm.Database">#REF!</definedName>
    <definedName name="Datum">'Krycí list'!$C$28</definedName>
    <definedName name="Dil">#REF!</definedName>
    <definedName name="Dodavka">#REF!</definedName>
    <definedName name="Dodavka0">#REF!</definedName>
    <definedName name="Format">#REF!</definedName>
    <definedName name="Header">#REF!</definedName>
    <definedName name="HSV">#REF!</definedName>
    <definedName name="HSV0">#REF!</definedName>
    <definedName name="HZS">#REF!</definedName>
    <definedName name="HZS0">#REF!</definedName>
    <definedName name="jklfdhgfxklhfdů">'[1]06 01 10 Transferpreise FR01  '!#REF!</definedName>
    <definedName name="JKSO">'Krycí list'!$H$2</definedName>
    <definedName name="MJ">'Krycí list'!$H$5</definedName>
    <definedName name="Mont">#REF!</definedName>
    <definedName name="Montaz0">#REF!</definedName>
    <definedName name="NazevDilu">#REF!</definedName>
    <definedName name="nazevobjektu">'Krycí list'!$D$5</definedName>
    <definedName name="nazevstavby">'Krycí list'!$D$7</definedName>
    <definedName name="Objednatel">'Krycí list'!$D$10</definedName>
    <definedName name="_xlnm.Print_Area" localSheetId="1">ELEKTROINSTALACE!$A$1:$G$128</definedName>
    <definedName name="_xlnm.Print_Area" localSheetId="0">'Krycí list'!$A$1:$H$45</definedName>
    <definedName name="_xlnm.Print_Area" localSheetId="2">Rozvaděč!$A$1:$G$46</definedName>
    <definedName name="PocetMJ">'Krycí list'!$H$6</definedName>
    <definedName name="Poznamka">'Krycí list'!$C$38</definedName>
    <definedName name="Projektant">'Krycí list'!$D$8</definedName>
    <definedName name="PSV">#REF!</definedName>
    <definedName name="PSV0">#REF!</definedName>
    <definedName name="RawData">#REF!</definedName>
    <definedName name="RawHeader">#REF!</definedName>
    <definedName name="SazbaDPH1">'Krycí list'!$D$31</definedName>
    <definedName name="SazbaDPH2">'Krycí list'!$D$33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tart_poz">#REF!</definedName>
    <definedName name="sum_lua_dph">#REF!</definedName>
    <definedName name="sum_lua_hlavy">#REF!</definedName>
    <definedName name="sum_rozpocty_rkap">#REF!</definedName>
    <definedName name="sum_rozpocty_seznam">#REF!</definedName>
    <definedName name="sum_rozpocty_suma">#REF!</definedName>
    <definedName name="TEST0">#REF!</definedName>
    <definedName name="TEST1">#REF!</definedName>
    <definedName name="TEST2">#REF!</definedName>
    <definedName name="TESTHKEY">#REF!</definedName>
    <definedName name="TESTKEYS">#REF!</definedName>
    <definedName name="TESTVKEY">#REF!</definedName>
    <definedName name="top_lua_dph">#REF!</definedName>
    <definedName name="top_lua_hlavy">#REF!</definedName>
    <definedName name="top_rozpocty_rkap">#REF!</definedName>
    <definedName name="top_rozpocty_seznam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list'!$H$11</definedName>
    <definedName name="Zaklad22">'Krycí list'!$G$33</definedName>
    <definedName name="Zaklad5">'Krycí list'!$G$31</definedName>
    <definedName name="Zhotovitel">'Krycí list'!$D$11:$F$11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39" l="1"/>
  <c r="G8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4" i="39"/>
  <c r="G25" i="39" s="1"/>
  <c r="G31" i="39"/>
  <c r="G32" i="39"/>
  <c r="G33" i="39"/>
  <c r="G34" i="39"/>
  <c r="G35" i="39"/>
  <c r="G36" i="39"/>
  <c r="G37" i="39"/>
  <c r="G38" i="39"/>
  <c r="G39" i="39"/>
  <c r="G40" i="39"/>
  <c r="G41" i="39"/>
  <c r="G42" i="39"/>
  <c r="G7" i="38"/>
  <c r="G8" i="38" s="1"/>
  <c r="G10" i="38"/>
  <c r="G11" i="38"/>
  <c r="G14" i="38"/>
  <c r="G15" i="38"/>
  <c r="G16" i="38" s="1"/>
  <c r="G18" i="38"/>
  <c r="G19" i="38" s="1"/>
  <c r="G21" i="38"/>
  <c r="G22" i="38"/>
  <c r="G23" i="38"/>
  <c r="G24" i="38"/>
  <c r="G26" i="38"/>
  <c r="G27" i="38"/>
  <c r="G30" i="38"/>
  <c r="G31" i="38"/>
  <c r="G32" i="38"/>
  <c r="G33" i="38"/>
  <c r="G34" i="38"/>
  <c r="G35" i="38"/>
  <c r="G38" i="38"/>
  <c r="G39" i="38"/>
  <c r="G40" i="38"/>
  <c r="G41" i="38"/>
  <c r="G42" i="38"/>
  <c r="G43" i="38"/>
  <c r="G44" i="38"/>
  <c r="G45" i="38"/>
  <c r="G46" i="38"/>
  <c r="G47" i="38"/>
  <c r="G50" i="38"/>
  <c r="G51" i="38"/>
  <c r="G52" i="38"/>
  <c r="G53" i="38"/>
  <c r="G54" i="38"/>
  <c r="G55" i="38"/>
  <c r="G58" i="38"/>
  <c r="G59" i="38"/>
  <c r="G60" i="38"/>
  <c r="G61" i="38"/>
  <c r="G62" i="38"/>
  <c r="G63" i="38"/>
  <c r="G70" i="38"/>
  <c r="G71" i="38"/>
  <c r="G75" i="38"/>
  <c r="G76" i="38" s="1"/>
  <c r="G78" i="38"/>
  <c r="G79" i="38"/>
  <c r="G80" i="38"/>
  <c r="G81" i="38"/>
  <c r="G82" i="38"/>
  <c r="G83" i="38"/>
  <c r="G84" i="38"/>
  <c r="G85" i="38"/>
  <c r="G86" i="38"/>
  <c r="G87" i="38"/>
  <c r="G88" i="38"/>
  <c r="G89" i="38"/>
  <c r="G90" i="38"/>
  <c r="G91" i="38"/>
  <c r="G92" i="38"/>
  <c r="G93" i="38"/>
  <c r="G94" i="38"/>
  <c r="G95" i="38"/>
  <c r="G96" i="38"/>
  <c r="G97" i="38"/>
  <c r="G98" i="38"/>
  <c r="G99" i="38"/>
  <c r="G100" i="38"/>
  <c r="G101" i="38"/>
  <c r="G102" i="38"/>
  <c r="G103" i="38"/>
  <c r="G104" i="38"/>
  <c r="G105" i="38"/>
  <c r="G106" i="38"/>
  <c r="G107" i="38"/>
  <c r="G108" i="38"/>
  <c r="G109" i="38"/>
  <c r="G110" i="38"/>
  <c r="G111" i="38"/>
  <c r="G112" i="38"/>
  <c r="G113" i="38"/>
  <c r="G114" i="38"/>
  <c r="G115" i="38"/>
  <c r="G116" i="38"/>
  <c r="G119" i="38"/>
  <c r="G120" i="38"/>
  <c r="G121" i="38"/>
  <c r="G122" i="38"/>
  <c r="G123" i="38"/>
  <c r="G124" i="38"/>
  <c r="G43" i="39" l="1"/>
  <c r="G44" i="39" s="1"/>
  <c r="G22" i="39"/>
  <c r="G26" i="39" s="1"/>
  <c r="G73" i="38"/>
  <c r="G46" i="39"/>
  <c r="D19" i="11" s="1"/>
  <c r="G125" i="38"/>
  <c r="G117" i="38"/>
  <c r="G126" i="38" s="1"/>
  <c r="D17" i="11" s="1"/>
  <c r="G36" i="38"/>
  <c r="G12" i="38"/>
  <c r="G48" i="38"/>
  <c r="G64" i="38"/>
  <c r="G28" i="38"/>
  <c r="G56" i="38"/>
  <c r="G65" i="38" l="1"/>
  <c r="G128" i="38" s="1"/>
  <c r="D34" i="11"/>
  <c r="G34" i="11" s="1"/>
  <c r="D32" i="11"/>
  <c r="D9" i="11"/>
  <c r="H7" i="11"/>
  <c r="D18" i="11" l="1"/>
  <c r="D20" i="11" s="1"/>
  <c r="D23" i="11" s="1"/>
  <c r="D24" i="11" s="1"/>
  <c r="G31" i="11" s="1"/>
  <c r="G32" i="11" s="1"/>
  <c r="G35" i="11" s="1"/>
</calcChain>
</file>

<file path=xl/sharedStrings.xml><?xml version="1.0" encoding="utf-8"?>
<sst xmlns="http://schemas.openxmlformats.org/spreadsheetml/2006/main" count="423" uniqueCount="233">
  <si>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</si>
  <si>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</si>
  <si>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</si>
  <si>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</si>
  <si>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</si>
  <si>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</si>
  <si>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</si>
  <si>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</si>
  <si>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</si>
  <si>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Celkem za :</t>
  </si>
  <si>
    <t>KS</t>
  </si>
  <si>
    <t>Hlavní uzemňovací sběrnice (CPV 284 220 00-6)</t>
  </si>
  <si>
    <t>40055100 </t>
  </si>
  <si>
    <t>Instalační krabice (CPV 284 220 00-6)</t>
  </si>
  <si>
    <t>Elektroinstalační rozvodná krabice ABOX na povrch IP 65</t>
  </si>
  <si>
    <t>ks</t>
  </si>
  <si>
    <t>KO KRABICE KU 68 - 1902</t>
  </si>
  <si>
    <t>Nosné prvky pro uložení vodičů (CPV 284 223 00-9)</t>
  </si>
  <si>
    <t>m</t>
  </si>
  <si>
    <t>Přístrojová náplň</t>
  </si>
  <si>
    <t>Svítidla (CPV 315 000 00-1)</t>
  </si>
  <si>
    <t>Vodiče (CPV 313 000 00-9)</t>
  </si>
  <si>
    <t>KABEL CYKY 2A X 1.5</t>
  </si>
  <si>
    <t>KABEL CYKY 3C x 1.5</t>
  </si>
  <si>
    <t>KABEL CYKY 3C x 2.5</t>
  </si>
  <si>
    <t>VODIC HO7 V-U 2.5 ZL/Z (CY)</t>
  </si>
  <si>
    <t>VODIC HO7 V-U 6 ZL/Z (CY)</t>
  </si>
  <si>
    <t>Vypínače (CPV 312 120 00-5)</t>
  </si>
  <si>
    <t>Zásuvky (CPV 312 241 00-3)</t>
  </si>
  <si>
    <t>Zásuvka nástěnná 230V/16A s víčkem IP 44</t>
  </si>
  <si>
    <t>Montáž (CPV 453 100 00-3)</t>
  </si>
  <si>
    <t>Hodinové zúčtovací sazby</t>
  </si>
  <si>
    <t>hod</t>
  </si>
  <si>
    <t>Pomocné práce,kompletace</t>
  </si>
  <si>
    <t>Montáž přístrojů</t>
  </si>
  <si>
    <t>Montáže</t>
  </si>
  <si>
    <t>Montáž hlavní zemnící sběrnice</t>
  </si>
  <si>
    <t>210010351 </t>
  </si>
  <si>
    <t>210010331 </t>
  </si>
  <si>
    <t>Montáž přístrojové krabice bez zapojení</t>
  </si>
  <si>
    <t>210203002 </t>
  </si>
  <si>
    <t>210810042 </t>
  </si>
  <si>
    <t>Položení kabelu pevně</t>
  </si>
  <si>
    <t>210800117 </t>
  </si>
  <si>
    <t>Položení kabelu pod omítku</t>
  </si>
  <si>
    <t>210100002 </t>
  </si>
  <si>
    <t>Ukončení 1 vodiče v rozvaděči vč.zap.a konc.do 6mm2</t>
  </si>
  <si>
    <t>Výchozí revize s vypracováním revizní zprávy</t>
  </si>
  <si>
    <t>Zakreslení skutečného provedení</t>
  </si>
  <si>
    <t>210111012 </t>
  </si>
  <si>
    <t>210111031 </t>
  </si>
  <si>
    <t>Stavební práce</t>
  </si>
  <si>
    <t>Sekání zdi cihlové, kapsy-krab.&lt;100x100x50mm</t>
  </si>
  <si>
    <t>97303-1616 </t>
  </si>
  <si>
    <t>97408-2212 </t>
  </si>
  <si>
    <t>Vysekání rýhy do stěny, omítka-cem.š.do 30mm</t>
  </si>
  <si>
    <t>Cenová kalkulace celkem bez DPH:</t>
  </si>
  <si>
    <t>sada</t>
  </si>
  <si>
    <t>Montáž přepěťové ochrany</t>
  </si>
  <si>
    <t>Jistič 1 pól. 10A, char.C, 10 kA</t>
  </si>
  <si>
    <t>Pojistkový odpojovač jednopól. (L)</t>
  </si>
  <si>
    <t>Pr. chránič s nadpr.ochr. 2p., 10A/B, 0,03A</t>
  </si>
  <si>
    <t>Montáž jističe 1-pól.</t>
  </si>
  <si>
    <t>Montáž jističe 3-pól.</t>
  </si>
  <si>
    <t>Montáž odpínače</t>
  </si>
  <si>
    <t>Rozpočet</t>
  </si>
  <si>
    <t xml:space="preserve">JKSO </t>
  </si>
  <si>
    <t>Objekt</t>
  </si>
  <si>
    <t xml:space="preserve">SKP </t>
  </si>
  <si>
    <t>SO 01</t>
  </si>
  <si>
    <t>Měrná jednotka</t>
  </si>
  <si>
    <t>Stavba</t>
  </si>
  <si>
    <t>Počet jednotek</t>
  </si>
  <si>
    <t xml:space="preserve">Část </t>
  </si>
  <si>
    <t>ELEKTROINSTALACE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</si>
  <si>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</si>
  <si>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</si>
  <si>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</si>
  <si>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</si>
  <si>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</si>
  <si>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</si>
  <si>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</si>
  <si>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</si>
  <si>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</si>
  <si>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</si>
  <si>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</si>
  <si>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</si>
  <si>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</si>
  <si>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</si>
  <si>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</si>
  <si>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</si>
  <si>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</si>
  <si>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M materiál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</si>
  <si>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</si>
  <si>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</si>
  <si>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</si>
  <si>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</si>
  <si>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</si>
  <si>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</si>
  <si>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</si>
  <si>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</si>
  <si>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</si>
  <si>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</si>
  <si>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</si>
  <si>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</si>
  <si>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</si>
  <si>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</si>
  <si>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</si>
  <si>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</si>
  <si>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</si>
  <si>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</si>
  <si>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</si>
  <si>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</si>
  <si>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210111022 </t>
  </si>
  <si>
    <t>210020311 </t>
  </si>
  <si>
    <t>Montáž instalační karabice na povrch vč. svorek a zapojení vodičů</t>
  </si>
  <si>
    <t>(spojovací prvkya,závěsy,výložníky a pod.)</t>
  </si>
  <si>
    <t>Systémový pomocný materiál pro nosné systémy</t>
  </si>
  <si>
    <t>Rekonstrukce stavby FF - základna Pohansko</t>
  </si>
  <si>
    <t>POHANSKO Č.P. 2332</t>
  </si>
  <si>
    <t>Ing. Zdeněk Illek</t>
  </si>
  <si>
    <t>Vrtání železobetonu prům. 31mm l=20cm</t>
  </si>
  <si>
    <t>Sekání zdi cihlové, kapsy-krab.&lt;150x150x100mm</t>
  </si>
  <si>
    <t>97303-1619 </t>
  </si>
  <si>
    <t>m2</t>
  </si>
  <si>
    <t>Omítka rýh stěn vápenná š. do 15 cm, štuková</t>
  </si>
  <si>
    <t>Hrubé zapravení rýh</t>
  </si>
  <si>
    <t>97408-2174 </t>
  </si>
  <si>
    <t>Zapojení zásuvky v krabici venkovní 10/16A 250V 2P+Z</t>
  </si>
  <si>
    <t>Zapojení zásuvky v krabici prost.obyč. 10/16A 250V 2P+Z průb.m.</t>
  </si>
  <si>
    <t>Zapojení zásuvky polozap./zapuštěné 10/16A 250V 2P+Z</t>
  </si>
  <si>
    <t>Zapojení zásuvky nástěnné vč.zap. 400V/ 3P+N+Z</t>
  </si>
  <si>
    <t>210111062 </t>
  </si>
  <si>
    <t>Zapojení vypínače zapuštěného</t>
  </si>
  <si>
    <t>Zapojení vypínače na povrch</t>
  </si>
  <si>
    <t>Zapojení sporákové přípojky typ 39563-23C zápust.vč.doutn.</t>
  </si>
  <si>
    <t>210110082 </t>
  </si>
  <si>
    <t>Zapojení pohonu žaluzie</t>
  </si>
  <si>
    <t>Zapojení ovladače tlač. 0/1 vypínací 1-pólový</t>
  </si>
  <si>
    <t>215112211 </t>
  </si>
  <si>
    <t>zapojení el. osoušeče rukou</t>
  </si>
  <si>
    <t>Zapojení a propojení ovládacích obvodů osvětlení</t>
  </si>
  <si>
    <t>Ukončení 1 vodiče v rozvaděči vč.zap.a konc.do 35 mm2</t>
  </si>
  <si>
    <t>210100005 </t>
  </si>
  <si>
    <t>Spolupráce s investorem a koordinace - upřesnění umístění elektroinstalace</t>
  </si>
  <si>
    <t>Převzetí pracoviště - objekt</t>
  </si>
  <si>
    <t>Pospojování</t>
  </si>
  <si>
    <t>kpl</t>
  </si>
  <si>
    <t>Pomocné práce při instalaci a oživení nouzového osvětlení</t>
  </si>
  <si>
    <t>Pomocné práce na kabelové trase</t>
  </si>
  <si>
    <t>Položení kabelu volně</t>
  </si>
  <si>
    <t>210810017 </t>
  </si>
  <si>
    <t>Napojení zařízení SLP</t>
  </si>
  <si>
    <t>Napojení VZT</t>
  </si>
  <si>
    <t>Montáž svítidla interierového</t>
  </si>
  <si>
    <t>Montáž svítidla - znouzové</t>
  </si>
  <si>
    <t>210201039 </t>
  </si>
  <si>
    <t>Montáž rozvaděče</t>
  </si>
  <si>
    <t>Montáž pojistkové skříně</t>
  </si>
  <si>
    <t>Montáž plastové instalační lišty</t>
  </si>
  <si>
    <t>215012240 </t>
  </si>
  <si>
    <t>Montáž krabice odbočné (KR 97) kruh. vč.zap</t>
  </si>
  <si>
    <t>210010322 </t>
  </si>
  <si>
    <t>Montáž kabelového žlabu 250/100mm vč. víka a podpěrek</t>
  </si>
  <si>
    <t>Montáž kabelového žlabu 125/100mm vč. víka a podpěrek</t>
  </si>
  <si>
    <t>210020307 </t>
  </si>
  <si>
    <t>Montáž kabelového žlabu 125/100 bez víka vč.podpěrek</t>
  </si>
  <si>
    <t>210020306 </t>
  </si>
  <si>
    <t>Montáž čidla</t>
  </si>
  <si>
    <t>Konzultace s profesemi při napojování zařízení</t>
  </si>
  <si>
    <t>Demontáže</t>
  </si>
  <si>
    <t>odvoz na skládku, likvidace, poplatek za uložení a recklaci</t>
  </si>
  <si>
    <t>Demontáže stávající stavební elektroinstalace vč. likvidace materiálu</t>
  </si>
  <si>
    <t>Demontáž rozvaděče vč. likvidace materiálu</t>
  </si>
  <si>
    <t>Zásuvka nástěnná 400V/16A/5pól. IP67</t>
  </si>
  <si>
    <t>Zásuvka jednoduchá 230V/16A pod omítku barva bílá</t>
  </si>
  <si>
    <t>Zásuvka do parapetního žlabu -modul 45- bílá</t>
  </si>
  <si>
    <t>Zásuvka 230V/16A nástěnná</t>
  </si>
  <si>
    <t>modul přepěťové ochrany do parapetního žlabu III. stupeň</t>
  </si>
  <si>
    <t>STOP tlačítko - vypnutí hlavního vypínače objektu</t>
  </si>
  <si>
    <t>Sporáková kombinace vestavná</t>
  </si>
  <si>
    <t>Pohybový snímač</t>
  </si>
  <si>
    <t>Ovladač žaluzí (komplet) barva - bílá</t>
  </si>
  <si>
    <t>Nástěnný vypínač 400V/16A průmyslový IP65</t>
  </si>
  <si>
    <t>Vypínač pod omítku řazení 01 barva - bílá</t>
  </si>
  <si>
    <t>VODIC HO7 V-R 25 Z/ZL</t>
  </si>
  <si>
    <t>KABEL CYKY 5C x25</t>
  </si>
  <si>
    <t>KABEL CYKY 5C x 2.5</t>
  </si>
  <si>
    <t>KABEL CYKY 5C x 1.5</t>
  </si>
  <si>
    <t>KABEL CYKY 4C X 1.5</t>
  </si>
  <si>
    <t>T - LED svítidlo, přisazené, 32W, IP65</t>
  </si>
  <si>
    <t>N - LED nouzové svítidlo, přisazené, 3W</t>
  </si>
  <si>
    <t>H - LED svítidlo, přisazené, 36W, 3 600 lm, IP44</t>
  </si>
  <si>
    <t>D - LED svítidlo, přisazené, 27W</t>
  </si>
  <si>
    <t>B - Led svítidlo, přisazené, 35</t>
  </si>
  <si>
    <t>A - Led svítidlo, přisazené, 54W</t>
  </si>
  <si>
    <t>víko žlabu 300</t>
  </si>
  <si>
    <t>víko žlabu 100</t>
  </si>
  <si>
    <t>Parapetní plastový instalační kanál 140 x70 vč víka a příslušenství</t>
  </si>
  <si>
    <t>drátěný žlab 300/100</t>
  </si>
  <si>
    <t>drátěný žlab 100/50</t>
  </si>
  <si>
    <t>Modulové skříně , rozvaděče a příslušenství</t>
  </si>
  <si>
    <t>přípojková skříň SS200</t>
  </si>
  <si>
    <t>zemnící sběrnice místního pospojování</t>
  </si>
  <si>
    <t>EKVIP.SVORKOV.EPS 1 + KRYT</t>
  </si>
  <si>
    <t>Bezhalogenové kabely se zvýšenou odolností proti šíření plamene</t>
  </si>
  <si>
    <t>kabel s funkční intergitou při požáru 3CX 1,5</t>
  </si>
  <si>
    <t>Položkový rozpočet: ELEKTROINSTALACE</t>
  </si>
  <si>
    <t>Zprovoznění rozvaděče a test provozních stavů</t>
  </si>
  <si>
    <t>Veškeré propojovací vodiče v rozvaděči</t>
  </si>
  <si>
    <t>Svorky a praporce pro připojení kabelů dle zvyklostí výrobce na jmenovité proudy jističů, pomocný a montážní materiál</t>
  </si>
  <si>
    <t>Popisky komponent dle PD, včetně polepení</t>
  </si>
  <si>
    <t>Piktogramy, štítky na dveřích rozvaděče, včetně polepení</t>
  </si>
  <si>
    <t>Kusová zkouška, protokoly, atesty</t>
  </si>
  <si>
    <t>Doprava, stěhování, montáž na místě</t>
  </si>
  <si>
    <t>Montáž stykače</t>
  </si>
  <si>
    <t>12-řadý, 1050x500x140 mm, 144 mod.</t>
  </si>
  <si>
    <t>Stykač 3 spín., 25A, 230V~</t>
  </si>
  <si>
    <t>Pro síť TNS, kat. B+C, IB 25 kA (10/350)</t>
  </si>
  <si>
    <t>Pracovní spoušť, 230 - 400 V AC</t>
  </si>
  <si>
    <t>Pr. chránič s nadpr.ochr. 2p., 16A/B, 0,03A</t>
  </si>
  <si>
    <t>Pr. chránič 4 pól. 40 / 0,03 A</t>
  </si>
  <si>
    <t>Popisný štítek ovladače dle výkresu</t>
  </si>
  <si>
    <t>Jistič 3 pól. 50A, char.B, 10 kA</t>
  </si>
  <si>
    <t>Jistič 3 pól. 25A, char.B, 10 kA</t>
  </si>
  <si>
    <t>Jistič 1 pól. 16A, char.C, 10 kA</t>
  </si>
  <si>
    <t>Jistič 1 pól. 16A, char.B, 10 kA</t>
  </si>
  <si>
    <t>Jistič 1 pól. 2A, char.C, 10 kA</t>
  </si>
  <si>
    <t>LED signalizace stavu rozvaděče - kompletní</t>
  </si>
  <si>
    <t>Rozvaděč</t>
  </si>
  <si>
    <t>Položkový rozpočet: Rozvaděč</t>
  </si>
  <si>
    <t>Rozvaděče</t>
  </si>
  <si>
    <t>POLOŽKOVÝ ROZPOČET - OP 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</si>
</sst>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dd/mm/yy"/>
    <numFmt numFmtId="166" formatCode="0.0"/>
    <numFmt numFmtId="167" formatCode="#,##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8.0500000000000007"/>
      <color indexed="8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8" fillId="0" borderId="0"/>
    <xf numFmtId="44" fontId="37" fillId="0" borderId="0" applyFont="0" applyFill="0" applyBorder="0" applyAlignment="0" applyProtection="0"/>
  </cellStyleXfs>
  <cellXfs count="128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5" xfId="0" applyFont="1" applyFill="1" applyBorder="1" applyAlignment="1">
      <alignment horizontal="center" vertical="center"/>
    </xf>
    <xf numFmtId="0" fontId="25" fillId="33" borderId="15" xfId="0" applyFont="1" applyFill="1" applyBorder="1" applyAlignment="1">
      <alignment horizontal="center" vertical="center" wrapText="1"/>
    </xf>
    <xf numFmtId="0" fontId="25" fillId="33" borderId="15" xfId="0" applyFont="1" applyFill="1" applyBorder="1" applyAlignment="1">
      <alignment horizontal="left" vertical="center" wrapText="1"/>
    </xf>
    <xf numFmtId="3" fontId="25" fillId="33" borderId="15" xfId="0" applyNumberFormat="1" applyFont="1" applyFill="1" applyBorder="1" applyAlignment="1">
      <alignment horizontal="right" vertical="center"/>
    </xf>
    <xf numFmtId="164" fontId="25" fillId="33" borderId="15" xfId="1" applyNumberFormat="1" applyFont="1" applyFill="1" applyBorder="1" applyAlignment="1" applyProtection="1">
      <alignment horizontal="right" vertical="center"/>
      <protection locked="0"/>
    </xf>
    <xf numFmtId="164" fontId="25" fillId="33" borderId="15" xfId="1" applyNumberFormat="1" applyFont="1" applyFill="1" applyBorder="1" applyAlignment="1" applyProtection="1">
      <alignment horizontal="right" vertical="center"/>
      <protection hidden="1"/>
    </xf>
    <xf numFmtId="0" fontId="23" fillId="37" borderId="15" xfId="0" applyFont="1" applyFill="1" applyBorder="1" applyAlignment="1">
      <alignment horizontal="left" vertical="top"/>
    </xf>
    <xf numFmtId="42" fontId="23" fillId="37" borderId="15" xfId="0" applyNumberFormat="1" applyFont="1" applyFill="1" applyBorder="1" applyAlignment="1">
      <alignment horizontal="right" vertical="center" wrapText="1"/>
    </xf>
    <xf numFmtId="0" fontId="26" fillId="33" borderId="15" xfId="0" applyFont="1" applyFill="1" applyBorder="1" applyAlignment="1">
      <alignment horizontal="left" vertical="center" wrapText="1"/>
    </xf>
    <xf numFmtId="0" fontId="27" fillId="35" borderId="15" xfId="0" applyFont="1" applyFill="1" applyBorder="1" applyAlignment="1">
      <alignment horizontal="left" vertical="top"/>
    </xf>
    <xf numFmtId="42" fontId="27" fillId="35" borderId="15" xfId="0" applyNumberFormat="1" applyFont="1" applyFill="1" applyBorder="1" applyAlignment="1">
      <alignment horizontal="left" vertical="center" wrapText="1"/>
    </xf>
    <xf numFmtId="42" fontId="19" fillId="34" borderId="15" xfId="0" applyNumberFormat="1" applyFont="1" applyFill="1" applyBorder="1" applyAlignment="1">
      <alignment horizontal="right" vertical="center"/>
    </xf>
    <xf numFmtId="0" fontId="29" fillId="0" borderId="19" xfId="43" applyFont="1" applyBorder="1" applyAlignment="1">
      <alignment horizontal="centerContinuous" vertical="top"/>
    </xf>
    <xf numFmtId="0" fontId="30" fillId="0" borderId="20" xfId="43" applyFont="1" applyBorder="1" applyAlignment="1">
      <alignment horizontal="centerContinuous"/>
    </xf>
    <xf numFmtId="0" fontId="30" fillId="0" borderId="21" xfId="43" applyFont="1" applyBorder="1" applyAlignment="1">
      <alignment horizontal="centerContinuous"/>
    </xf>
    <xf numFmtId="0" fontId="28" fillId="0" borderId="0" xfId="43"/>
    <xf numFmtId="0" fontId="31" fillId="38" borderId="22" xfId="43" applyFont="1" applyFill="1" applyBorder="1" applyAlignment="1">
      <alignment horizontal="left"/>
    </xf>
    <xf numFmtId="0" fontId="32" fillId="38" borderId="23" xfId="43" applyFont="1" applyFill="1" applyBorder="1" applyAlignment="1">
      <alignment horizontal="centerContinuous"/>
    </xf>
    <xf numFmtId="49" fontId="33" fillId="38" borderId="24" xfId="43" applyNumberFormat="1" applyFont="1" applyFill="1" applyBorder="1" applyAlignment="1">
      <alignment horizontal="left"/>
    </xf>
    <xf numFmtId="49" fontId="32" fillId="38" borderId="23" xfId="43" applyNumberFormat="1" applyFont="1" applyFill="1" applyBorder="1" applyAlignment="1">
      <alignment horizontal="centerContinuous"/>
    </xf>
    <xf numFmtId="0" fontId="32" fillId="0" borderId="25" xfId="43" applyFont="1" applyBorder="1"/>
    <xf numFmtId="49" fontId="32" fillId="0" borderId="26" xfId="43" applyNumberFormat="1" applyFont="1" applyBorder="1" applyAlignment="1">
      <alignment horizontal="left"/>
    </xf>
    <xf numFmtId="0" fontId="30" fillId="0" borderId="27" xfId="43" applyFont="1" applyBorder="1"/>
    <xf numFmtId="0" fontId="32" fillId="0" borderId="16" xfId="43" applyFont="1" applyBorder="1"/>
    <xf numFmtId="49" fontId="32" fillId="0" borderId="14" xfId="43" applyNumberFormat="1" applyFont="1" applyBorder="1"/>
    <xf numFmtId="49" fontId="32" fillId="0" borderId="16" xfId="43" applyNumberFormat="1" applyFont="1" applyBorder="1"/>
    <xf numFmtId="0" fontId="32" fillId="0" borderId="15" xfId="43" applyFont="1" applyBorder="1"/>
    <xf numFmtId="0" fontId="32" fillId="0" borderId="28" xfId="43" applyFont="1" applyBorder="1" applyAlignment="1">
      <alignment horizontal="left"/>
    </xf>
    <xf numFmtId="0" fontId="31" fillId="0" borderId="27" xfId="43" applyFont="1" applyBorder="1"/>
    <xf numFmtId="49" fontId="32" fillId="0" borderId="28" xfId="43" applyNumberFormat="1" applyFont="1" applyBorder="1" applyAlignment="1">
      <alignment horizontal="left"/>
    </xf>
    <xf numFmtId="49" fontId="31" fillId="38" borderId="27" xfId="43" applyNumberFormat="1" applyFont="1" applyFill="1" applyBorder="1"/>
    <xf numFmtId="49" fontId="30" fillId="38" borderId="16" xfId="43" applyNumberFormat="1" applyFont="1" applyFill="1" applyBorder="1"/>
    <xf numFmtId="49" fontId="31" fillId="38" borderId="14" xfId="43" applyNumberFormat="1" applyFont="1" applyFill="1" applyBorder="1"/>
    <xf numFmtId="49" fontId="30" fillId="38" borderId="14" xfId="43" applyNumberFormat="1" applyFont="1" applyFill="1" applyBorder="1"/>
    <xf numFmtId="3" fontId="32" fillId="0" borderId="28" xfId="43" applyNumberFormat="1" applyFont="1" applyBorder="1" applyAlignment="1">
      <alignment horizontal="left"/>
    </xf>
    <xf numFmtId="49" fontId="31" fillId="38" borderId="29" xfId="43" applyNumberFormat="1" applyFont="1" applyFill="1" applyBorder="1"/>
    <xf numFmtId="49" fontId="30" fillId="38" borderId="30" xfId="43" applyNumberFormat="1" applyFont="1" applyFill="1" applyBorder="1"/>
    <xf numFmtId="49" fontId="31" fillId="38" borderId="0" xfId="43" applyNumberFormat="1" applyFont="1" applyFill="1"/>
    <xf numFmtId="49" fontId="30" fillId="38" borderId="0" xfId="43" applyNumberFormat="1" applyFont="1" applyFill="1"/>
    <xf numFmtId="49" fontId="32" fillId="0" borderId="15" xfId="43" applyNumberFormat="1" applyFont="1" applyBorder="1" applyAlignment="1">
      <alignment horizontal="left"/>
    </xf>
    <xf numFmtId="0" fontId="32" fillId="0" borderId="31" xfId="43" applyFont="1" applyBorder="1"/>
    <xf numFmtId="0" fontId="32" fillId="0" borderId="32" xfId="43" applyFont="1" applyBorder="1" applyAlignment="1">
      <alignment horizontal="left"/>
    </xf>
    <xf numFmtId="0" fontId="32" fillId="0" borderId="32" xfId="43" applyFont="1" applyBorder="1"/>
    <xf numFmtId="3" fontId="28" fillId="0" borderId="0" xfId="43" applyNumberFormat="1"/>
    <xf numFmtId="0" fontId="32" fillId="0" borderId="27" xfId="43" applyFont="1" applyBorder="1"/>
    <xf numFmtId="0" fontId="32" fillId="0" borderId="25" xfId="43" applyFont="1" applyBorder="1" applyAlignment="1">
      <alignment horizontal="left"/>
    </xf>
    <xf numFmtId="0" fontId="32" fillId="0" borderId="33" xfId="43" applyFont="1" applyBorder="1" applyAlignment="1">
      <alignment horizontal="left"/>
    </xf>
    <xf numFmtId="0" fontId="29" fillId="0" borderId="34" xfId="43" applyFont="1" applyBorder="1" applyAlignment="1">
      <alignment horizontal="centerContinuous" vertical="center"/>
    </xf>
    <xf numFmtId="0" fontId="34" fillId="0" borderId="35" xfId="43" applyFont="1" applyBorder="1" applyAlignment="1">
      <alignment horizontal="centerContinuous" vertical="center"/>
    </xf>
    <xf numFmtId="0" fontId="30" fillId="0" borderId="35" xfId="43" applyFont="1" applyBorder="1" applyAlignment="1">
      <alignment horizontal="centerContinuous" vertical="center"/>
    </xf>
    <xf numFmtId="0" fontId="30" fillId="0" borderId="36" xfId="43" applyFont="1" applyBorder="1" applyAlignment="1">
      <alignment horizontal="centerContinuous" vertical="center"/>
    </xf>
    <xf numFmtId="0" fontId="31" fillId="38" borderId="19" xfId="43" applyFont="1" applyFill="1" applyBorder="1" applyAlignment="1">
      <alignment horizontal="left"/>
    </xf>
    <xf numFmtId="0" fontId="30" fillId="38" borderId="20" xfId="43" applyFont="1" applyFill="1" applyBorder="1" applyAlignment="1">
      <alignment horizontal="left"/>
    </xf>
    <xf numFmtId="0" fontId="30" fillId="38" borderId="21" xfId="43" applyFont="1" applyFill="1" applyBorder="1" applyAlignment="1">
      <alignment horizontal="centerContinuous"/>
    </xf>
    <xf numFmtId="0" fontId="31" fillId="38" borderId="20" xfId="43" applyFont="1" applyFill="1" applyBorder="1" applyAlignment="1">
      <alignment horizontal="centerContinuous"/>
    </xf>
    <xf numFmtId="0" fontId="30" fillId="38" borderId="20" xfId="43" applyFont="1" applyFill="1" applyBorder="1" applyAlignment="1">
      <alignment horizontal="centerContinuous"/>
    </xf>
    <xf numFmtId="0" fontId="30" fillId="0" borderId="37" xfId="43" applyFont="1" applyBorder="1"/>
    <xf numFmtId="0" fontId="30" fillId="0" borderId="38" xfId="43" applyFont="1" applyBorder="1"/>
    <xf numFmtId="3" fontId="30" fillId="0" borderId="26" xfId="43" applyNumberFormat="1" applyFont="1" applyBorder="1"/>
    <xf numFmtId="0" fontId="30" fillId="0" borderId="22" xfId="43" applyFont="1" applyBorder="1"/>
    <xf numFmtId="3" fontId="30" fillId="0" borderId="24" xfId="43" applyNumberFormat="1" applyFont="1" applyBorder="1"/>
    <xf numFmtId="0" fontId="30" fillId="0" borderId="23" xfId="43" applyFont="1" applyBorder="1"/>
    <xf numFmtId="3" fontId="30" fillId="0" borderId="14" xfId="43" applyNumberFormat="1" applyFont="1" applyBorder="1"/>
    <xf numFmtId="0" fontId="30" fillId="0" borderId="16" xfId="43" applyFont="1" applyBorder="1"/>
    <xf numFmtId="3" fontId="30" fillId="0" borderId="0" xfId="43" applyNumberFormat="1" applyFont="1"/>
    <xf numFmtId="0" fontId="30" fillId="0" borderId="39" xfId="43" applyFont="1" applyBorder="1"/>
    <xf numFmtId="0" fontId="30" fillId="0" borderId="38" xfId="43" applyFont="1" applyBorder="1" applyAlignment="1">
      <alignment shrinkToFit="1"/>
    </xf>
    <xf numFmtId="0" fontId="30" fillId="0" borderId="40" xfId="43" applyFont="1" applyBorder="1"/>
    <xf numFmtId="0" fontId="30" fillId="0" borderId="29" xfId="43" applyFont="1" applyBorder="1"/>
    <xf numFmtId="0" fontId="30" fillId="0" borderId="0" xfId="43" applyFont="1"/>
    <xf numFmtId="3" fontId="30" fillId="0" borderId="43" xfId="43" applyNumberFormat="1" applyFont="1" applyBorder="1"/>
    <xf numFmtId="0" fontId="30" fillId="0" borderId="41" xfId="43" applyFont="1" applyBorder="1"/>
    <xf numFmtId="3" fontId="30" fillId="0" borderId="44" xfId="43" applyNumberFormat="1" applyFont="1" applyBorder="1"/>
    <xf numFmtId="0" fontId="30" fillId="0" borderId="42" xfId="43" applyFont="1" applyBorder="1"/>
    <xf numFmtId="0" fontId="31" fillId="38" borderId="22" xfId="43" applyFont="1" applyFill="1" applyBorder="1"/>
    <xf numFmtId="0" fontId="31" fillId="38" borderId="24" xfId="43" applyFont="1" applyFill="1" applyBorder="1"/>
    <xf numFmtId="0" fontId="31" fillId="38" borderId="23" xfId="43" applyFont="1" applyFill="1" applyBorder="1"/>
    <xf numFmtId="0" fontId="31" fillId="38" borderId="45" xfId="43" applyFont="1" applyFill="1" applyBorder="1"/>
    <xf numFmtId="0" fontId="31" fillId="38" borderId="46" xfId="43" applyFont="1" applyFill="1" applyBorder="1"/>
    <xf numFmtId="0" fontId="30" fillId="0" borderId="30" xfId="43" applyFont="1" applyBorder="1"/>
    <xf numFmtId="0" fontId="30" fillId="0" borderId="10" xfId="43" applyFont="1" applyBorder="1"/>
    <xf numFmtId="0" fontId="30" fillId="0" borderId="47" xfId="43" applyFont="1" applyBorder="1"/>
    <xf numFmtId="0" fontId="30" fillId="0" borderId="0" xfId="43" applyFont="1" applyAlignment="1">
      <alignment horizontal="right"/>
    </xf>
    <xf numFmtId="165" fontId="30" fillId="0" borderId="0" xfId="43" applyNumberFormat="1" applyFont="1"/>
    <xf numFmtId="0" fontId="30" fillId="0" borderId="48" xfId="43" applyFont="1" applyBorder="1"/>
    <xf numFmtId="0" fontId="30" fillId="0" borderId="49" xfId="43" applyFont="1" applyBorder="1"/>
    <xf numFmtId="0" fontId="30" fillId="0" borderId="50" xfId="43" applyFont="1" applyBorder="1"/>
    <xf numFmtId="0" fontId="30" fillId="0" borderId="12" xfId="43" applyFont="1" applyBorder="1"/>
    <xf numFmtId="166" fontId="30" fillId="0" borderId="18" xfId="43" applyNumberFormat="1" applyFont="1" applyBorder="1" applyAlignment="1">
      <alignment horizontal="right"/>
    </xf>
    <xf numFmtId="0" fontId="30" fillId="0" borderId="18" xfId="43" applyFont="1" applyBorder="1"/>
    <xf numFmtId="0" fontId="30" fillId="0" borderId="14" xfId="43" applyFont="1" applyBorder="1"/>
    <xf numFmtId="166" fontId="30" fillId="0" borderId="16" xfId="43" applyNumberFormat="1" applyFont="1" applyBorder="1" applyAlignment="1">
      <alignment horizontal="right"/>
    </xf>
    <xf numFmtId="0" fontId="34" fillId="38" borderId="41" xfId="43" applyFont="1" applyFill="1" applyBorder="1"/>
    <xf numFmtId="0" fontId="34" fillId="38" borderId="44" xfId="43" applyFont="1" applyFill="1" applyBorder="1"/>
    <xf numFmtId="0" fontId="34" fillId="38" borderId="42" xfId="43" applyFont="1" applyFill="1" applyBorder="1"/>
    <xf numFmtId="0" fontId="35" fillId="0" borderId="0" xfId="43" applyFont="1"/>
    <xf numFmtId="0" fontId="28" fillId="0" borderId="53" xfId="43" applyBorder="1"/>
    <xf numFmtId="0" fontId="28" fillId="0" borderId="54" xfId="43" applyBorder="1"/>
    <xf numFmtId="0" fontId="28" fillId="0" borderId="55" xfId="43" applyBorder="1"/>
    <xf numFmtId="0" fontId="28" fillId="0" borderId="0" xfId="43" applyAlignment="1">
      <alignment vertical="justify"/>
    </xf>
    <xf numFmtId="0" fontId="32" fillId="0" borderId="15" xfId="43" applyFont="1" applyBorder="1" applyAlignment="1">
      <alignment horizontal="left"/>
    </xf>
    <xf numFmtId="49" fontId="32" fillId="0" borderId="13" xfId="43" applyNumberFormat="1" applyFont="1" applyBorder="1" applyAlignment="1">
      <alignment horizontal="left" wrapText="1"/>
    </xf>
    <xf numFmtId="49" fontId="32" fillId="0" borderId="14" xfId="43" applyNumberFormat="1" applyFont="1" applyBorder="1" applyAlignment="1">
      <alignment horizontal="left" wrapText="1"/>
    </xf>
    <xf numFmtId="49" fontId="32" fillId="0" borderId="16" xfId="43" applyNumberFormat="1" applyFont="1" applyBorder="1" applyAlignment="1">
      <alignment horizontal="left" wrapText="1"/>
    </xf>
    <xf numFmtId="0" fontId="32" fillId="0" borderId="13" xfId="43" applyFont="1" applyBorder="1" applyAlignment="1">
      <alignment horizontal="left"/>
    </xf>
    <xf numFmtId="0" fontId="28" fillId="0" borderId="0" xfId="43" applyAlignment="1">
      <alignment horizontal="left" wrapText="1"/>
    </xf>
    <xf numFmtId="0" fontId="30" fillId="0" borderId="41" xfId="43" applyFont="1" applyBorder="1" applyAlignment="1">
      <alignment horizontal="center" shrinkToFit="1"/>
    </xf>
    <xf numFmtId="0" fontId="30" fillId="0" borderId="42" xfId="43" applyFont="1" applyBorder="1" applyAlignment="1">
      <alignment horizontal="center" shrinkToFit="1"/>
    </xf>
    <xf numFmtId="167" fontId="30" fillId="0" borderId="13" xfId="43" applyNumberFormat="1" applyFont="1" applyBorder="1" applyAlignment="1">
      <alignment horizontal="right" indent="2"/>
    </xf>
    <xf numFmtId="167" fontId="30" fillId="0" borderId="32" xfId="43" applyNumberFormat="1" applyFont="1" applyBorder="1" applyAlignment="1">
      <alignment horizontal="right" indent="2"/>
    </xf>
    <xf numFmtId="167" fontId="34" fillId="38" borderId="51" xfId="43" applyNumberFormat="1" applyFont="1" applyFill="1" applyBorder="1" applyAlignment="1">
      <alignment horizontal="right" indent="2"/>
    </xf>
    <xf numFmtId="167" fontId="34" fillId="38" borderId="52" xfId="43" applyNumberFormat="1" applyFont="1" applyFill="1" applyBorder="1" applyAlignment="1">
      <alignment horizontal="right" indent="2"/>
    </xf>
    <xf numFmtId="0" fontId="36" fillId="0" borderId="0" xfId="43" applyFont="1" applyAlignment="1">
      <alignment horizontal="left" vertical="top" wrapText="1"/>
    </xf>
    <xf numFmtId="0" fontId="19" fillId="34" borderId="17" xfId="0" applyFont="1" applyFill="1" applyBorder="1" applyAlignment="1">
      <alignment horizontal="left" vertical="center" wrapText="1"/>
    </xf>
    <xf numFmtId="0" fontId="20" fillId="34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2" xfId="0" applyFont="1" applyFill="1" applyBorder="1" applyAlignment="1">
      <alignment horizontal="left" vertical="center" wrapText="1"/>
    </xf>
    <xf numFmtId="0" fontId="21" fillId="35" borderId="18" xfId="0" applyFont="1" applyFill="1" applyBorder="1" applyAlignment="1">
      <alignment horizontal="left" vertical="center" wrapText="1"/>
    </xf>
    <xf numFmtId="0" fontId="19" fillId="33" borderId="15" xfId="0" applyFont="1" applyFill="1" applyBorder="1" applyAlignment="1">
      <alignment horizontal="left" vertical="center" wrapText="1"/>
    </xf>
    <xf numFmtId="0" fontId="24" fillId="33" borderId="15" xfId="0" applyFont="1" applyFill="1" applyBorder="1" applyAlignment="1">
      <alignment horizontal="left" vertical="center" wrapText="1"/>
    </xf>
    <xf numFmtId="0" fontId="23" fillId="37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27" fillId="35" borderId="15" xfId="0" applyFont="1" applyFill="1" applyBorder="1" applyAlignment="1">
      <alignment horizontal="left" vertical="center" wrapText="1"/>
    </xf>
    <xf numFmtId="0" fontId="19" fillId="34" borderId="15" xfId="0" applyFont="1" applyFill="1" applyBorder="1" applyAlignment="1">
      <alignment horizontal="left" vertical="center"/>
    </xf>
  </cellXfs>
  <cellStyles count="45">
    <cellStyle name="20 % – Zvýraznění 1" xfId="20" builtinId="30" customBuiltin="1"/>
    <cellStyle name="20 % – Zvýraznění 2" xfId="24" builtinId="34" customBuiltin="1"/>
    <cellStyle name="20 % – Zvýraznění 3" xfId="28" builtinId="38" customBuiltin="1"/>
    <cellStyle name="20 % – Zvýraznění 4" xfId="32" builtinId="42" customBuiltin="1"/>
    <cellStyle name="20 % – Zvýraznění 5" xfId="36" builtinId="46" customBuiltin="1"/>
    <cellStyle name="20 % – Zvýraznění 6" xfId="40" builtinId="50" customBuiltin="1"/>
    <cellStyle name="40 % – Zvýraznění 1" xfId="21" builtinId="31" customBuiltin="1"/>
    <cellStyle name="40 % – Zvýraznění 2" xfId="25" builtinId="35" customBuiltin="1"/>
    <cellStyle name="40 % – Zvýraznění 3" xfId="29" builtinId="39" customBuiltin="1"/>
    <cellStyle name="40 % – Zvýraznění 4" xfId="33" builtinId="43" customBuiltin="1"/>
    <cellStyle name="40 % – Zvýraznění 5" xfId="37" builtinId="47" customBuiltin="1"/>
    <cellStyle name="40 % – Zvýraznění 6" xfId="41" builtinId="51" customBuiltin="1"/>
    <cellStyle name="60 % – Zvýraznění 1" xfId="22" builtinId="32" customBuiltin="1"/>
    <cellStyle name="60 % – Zvýraznění 2" xfId="26" builtinId="36" customBuiltin="1"/>
    <cellStyle name="60 % – Zvýraznění 3" xfId="30" builtinId="40" customBuiltin="1"/>
    <cellStyle name="60 % – Zvýraznění 4" xfId="34" builtinId="44" customBuiltin="1"/>
    <cellStyle name="60 % – Zvýraznění 5" xfId="38" builtinId="48" customBuiltin="1"/>
    <cellStyle name="60 % – Zvýraznění 6" xfId="42" builtinId="52" customBuiltin="1"/>
    <cellStyle name="Celkem" xfId="18" builtinId="25" customBuiltin="1"/>
    <cellStyle name="Kontrolní buňka" xfId="14" builtinId="23" customBuiltin="1"/>
    <cellStyle name="Měna" xfId="1" builtinId="4"/>
    <cellStyle name="Měna 2" xfId="44" xr:uid="{00000000-0005-0000-0000-000016000000}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Normální 2" xfId="43" xr:uid="{00000000-0005-0000-0000-00001E000000}"/>
    <cellStyle name="Poznámka" xfId="16" builtinId="10" customBuiltin="1"/>
    <cellStyle name="Propojená buňka" xfId="13" builtinId="24" customBuiltin="1"/>
    <cellStyle name="Správně" xfId="7" builtinId="26" customBuiltin="1"/>
    <cellStyle name="Špatně" xfId="8" builtinId="27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6-11-ITEM\BRUECK-1\Hakl-1\DATA\06-Ceny\Ceny-pro_K2\Cenik-GENERAL_HAGER_Hakl-2006-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 K2_16.8.2005"/>
      <sheetName val="Aktual Hager-CZ"/>
      <sheetName val="Komplet-Hager"/>
      <sheetName val="TRP_CZ_ENCL_10.2005"/>
      <sheetName val="TRP_CZ_FR01-31_10.2005"/>
      <sheetName val="2006 01 10 Transferpreise DE01 "/>
      <sheetName val="06 01 10 Transferpreise FR01  "/>
      <sheetName val="06 01 10 Transferpreise FR3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F56"/>
  <sheetViews>
    <sheetView tabSelected="1" zoomScaleNormal="100" workbookViewId="0">
      <selection activeCell="G26" sqref="G26"/>
    </sheetView>
  </sheetViews>
  <sheetFormatPr defaultRowHeight="12.75" x14ac:dyDescent="0.2"/>
  <cols>
    <col min="1" max="1" width="4" style="18" customWidth="1"/>
    <col min="2" max="2" width="3.42578125" style="18" customWidth="1"/>
    <col min="3" max="3" width="16.5703125" style="18" bestFit="1" customWidth="1"/>
    <col min="4" max="4" width="15.85546875" style="18" customWidth="1"/>
    <col min="5" max="5" width="14.5703125" style="18" customWidth="1"/>
    <col min="6" max="6" width="13.5703125" style="18" customWidth="1"/>
    <col min="7" max="7" width="16.5703125" style="18" customWidth="1"/>
    <col min="8" max="8" width="15.28515625" style="18" customWidth="1"/>
    <col min="9" max="16384" width="9.140625" style="18"/>
  </cols>
  <sheetData>
    <row r="1" spans="2:58" ht="24.75" customHeight="1" thickBot="1" x14ac:dyDescent="0.25">
      <c r="B1" s="15" t="s">
        <v>232</v>
      </c>
      <c r="C1" s="16"/>
      <c r="D1" s="16"/>
      <c r="E1" s="16"/>
      <c r="F1" s="16"/>
      <c r="G1" s="16"/>
      <c r="H1" s="17"/>
    </row>
    <row r="2" spans="2:58" ht="12.75" customHeight="1" x14ac:dyDescent="0.2">
      <c r="B2" s="19" t="s">
        <v>65</v>
      </c>
      <c r="C2" s="20"/>
      <c r="D2" s="21"/>
      <c r="E2" s="21"/>
      <c r="F2" s="22"/>
      <c r="G2" s="23" t="s">
        <v>66</v>
      </c>
      <c r="H2" s="24"/>
    </row>
    <row r="3" spans="2:58" ht="3" hidden="1" customHeight="1" x14ac:dyDescent="0.2">
      <c r="B3" s="25"/>
      <c r="C3" s="26"/>
      <c r="D3" s="27"/>
      <c r="E3" s="27"/>
      <c r="F3" s="28"/>
      <c r="G3" s="29"/>
      <c r="H3" s="30"/>
    </row>
    <row r="4" spans="2:58" x14ac:dyDescent="0.2">
      <c r="B4" s="31" t="s">
        <v>67</v>
      </c>
      <c r="C4" s="26"/>
      <c r="D4" s="27" t="s">
        <v>119</v>
      </c>
      <c r="E4" s="27"/>
      <c r="F4" s="28"/>
      <c r="G4" s="29" t="s">
        <v>68</v>
      </c>
      <c r="H4" s="32"/>
    </row>
    <row r="5" spans="2:58" ht="12.95" customHeight="1" x14ac:dyDescent="0.2">
      <c r="B5" s="33"/>
      <c r="C5" s="34"/>
      <c r="D5" s="35" t="s">
        <v>69</v>
      </c>
      <c r="E5" s="36"/>
      <c r="F5" s="34"/>
      <c r="G5" s="29" t="s">
        <v>70</v>
      </c>
      <c r="H5" s="30"/>
    </row>
    <row r="6" spans="2:58" ht="23.25" customHeight="1" x14ac:dyDescent="0.2">
      <c r="B6" s="31" t="s">
        <v>71</v>
      </c>
      <c r="C6" s="26"/>
      <c r="D6" s="104" t="s">
        <v>118</v>
      </c>
      <c r="E6" s="105"/>
      <c r="F6" s="106"/>
      <c r="G6" s="29" t="s">
        <v>72</v>
      </c>
      <c r="H6" s="37">
        <v>0</v>
      </c>
    </row>
    <row r="7" spans="2:58" ht="12.95" customHeight="1" x14ac:dyDescent="0.2">
      <c r="B7" s="38" t="s">
        <v>73</v>
      </c>
      <c r="C7" s="39"/>
      <c r="D7" s="40" t="s">
        <v>74</v>
      </c>
      <c r="E7" s="41"/>
      <c r="F7" s="41"/>
      <c r="G7" s="42" t="s">
        <v>75</v>
      </c>
      <c r="H7" s="37">
        <f>IF(PocetMJ=0,,ROUND((G31+G33)/PocetMJ,1))</f>
        <v>0</v>
      </c>
    </row>
    <row r="8" spans="2:58" x14ac:dyDescent="0.2">
      <c r="B8" s="43" t="s">
        <v>76</v>
      </c>
      <c r="C8" s="29"/>
      <c r="D8" s="103" t="s">
        <v>120</v>
      </c>
      <c r="E8" s="103"/>
      <c r="F8" s="107"/>
      <c r="G8" s="29" t="s">
        <v>77</v>
      </c>
      <c r="H8" s="44"/>
    </row>
    <row r="9" spans="2:58" x14ac:dyDescent="0.2">
      <c r="B9" s="43" t="s">
        <v>78</v>
      </c>
      <c r="C9" s="29"/>
      <c r="D9" s="103" t="str">
        <f>Projektant</f>
        <v>Ing. Zdeněk Illek</v>
      </c>
      <c r="E9" s="103"/>
      <c r="F9" s="107"/>
      <c r="G9" s="29"/>
      <c r="H9" s="44"/>
    </row>
    <row r="10" spans="2:58" x14ac:dyDescent="0.2">
      <c r="B10" s="43" t="s">
        <v>79</v>
      </c>
      <c r="C10" s="29"/>
      <c r="D10" s="103"/>
      <c r="E10" s="103"/>
      <c r="F10" s="103"/>
      <c r="G10" s="29"/>
      <c r="H10" s="45"/>
    </row>
    <row r="11" spans="2:58" ht="13.5" customHeight="1" x14ac:dyDescent="0.2">
      <c r="B11" s="43" t="s">
        <v>80</v>
      </c>
      <c r="C11" s="29"/>
      <c r="D11" s="103"/>
      <c r="E11" s="103"/>
      <c r="F11" s="103"/>
      <c r="G11" s="29" t="s">
        <v>81</v>
      </c>
      <c r="H11" s="45"/>
      <c r="BB11" s="46"/>
      <c r="BC11" s="46"/>
      <c r="BD11" s="46"/>
      <c r="BE11" s="46"/>
      <c r="BF11" s="46"/>
    </row>
    <row r="12" spans="2:58" ht="12.75" customHeight="1" x14ac:dyDescent="0.2">
      <c r="B12" s="47" t="s">
        <v>82</v>
      </c>
      <c r="C12" s="26"/>
      <c r="D12" s="103"/>
      <c r="E12" s="103"/>
      <c r="F12" s="103"/>
      <c r="G12" s="48" t="s">
        <v>83</v>
      </c>
      <c r="H12" s="49"/>
    </row>
    <row r="13" spans="2:58" ht="28.5" customHeight="1" thickBot="1" x14ac:dyDescent="0.25">
      <c r="B13" s="50" t="s">
        <v>84</v>
      </c>
      <c r="C13" s="51"/>
      <c r="D13" s="51"/>
      <c r="E13" s="51"/>
      <c r="F13" s="52"/>
      <c r="G13" s="52"/>
      <c r="H13" s="53"/>
    </row>
    <row r="14" spans="2:58" ht="17.25" customHeight="1" thickBot="1" x14ac:dyDescent="0.25">
      <c r="B14" s="54" t="s">
        <v>85</v>
      </c>
      <c r="C14" s="55"/>
      <c r="D14" s="56"/>
      <c r="E14" s="57" t="s">
        <v>86</v>
      </c>
      <c r="F14" s="58"/>
      <c r="G14" s="58"/>
      <c r="H14" s="56"/>
    </row>
    <row r="15" spans="2:58" ht="15.95" customHeight="1" x14ac:dyDescent="0.2">
      <c r="B15" s="59"/>
      <c r="C15" s="60" t="s">
        <v>87</v>
      </c>
      <c r="D15" s="61"/>
      <c r="E15" s="62"/>
      <c r="F15" s="63"/>
      <c r="G15" s="64"/>
      <c r="H15" s="61"/>
    </row>
    <row r="16" spans="2:58" ht="15.95" customHeight="1" x14ac:dyDescent="0.2">
      <c r="B16" s="59" t="s">
        <v>88</v>
      </c>
      <c r="C16" s="60" t="s">
        <v>89</v>
      </c>
      <c r="D16" s="61"/>
      <c r="E16" s="25"/>
      <c r="F16" s="65"/>
      <c r="G16" s="66"/>
      <c r="H16" s="61"/>
    </row>
    <row r="17" spans="2:13" ht="15.95" customHeight="1" x14ac:dyDescent="0.2">
      <c r="B17" s="59" t="s">
        <v>90</v>
      </c>
      <c r="C17" s="60" t="s">
        <v>91</v>
      </c>
      <c r="D17" s="61">
        <f>ELEKTROINSTALACE!G126</f>
        <v>0</v>
      </c>
      <c r="E17" s="25"/>
      <c r="F17" s="65"/>
      <c r="G17" s="66"/>
      <c r="H17" s="61"/>
      <c r="K17" s="67"/>
    </row>
    <row r="18" spans="2:13" ht="15.95" customHeight="1" x14ac:dyDescent="0.2">
      <c r="B18" s="59"/>
      <c r="C18" s="60" t="s">
        <v>92</v>
      </c>
      <c r="D18" s="61">
        <f>ELEKTROINSTALACE!G65</f>
        <v>0</v>
      </c>
      <c r="E18" s="25"/>
      <c r="F18" s="65"/>
      <c r="G18" s="66"/>
      <c r="H18" s="61"/>
      <c r="K18" s="67"/>
    </row>
    <row r="19" spans="2:13" ht="15.95" customHeight="1" x14ac:dyDescent="0.2">
      <c r="B19" s="68" t="s">
        <v>93</v>
      </c>
      <c r="C19" s="69" t="s">
        <v>94</v>
      </c>
      <c r="D19" s="61">
        <f>Rozvaděč!G46</f>
        <v>0</v>
      </c>
      <c r="E19" s="25"/>
      <c r="F19" s="65"/>
      <c r="G19" s="66"/>
      <c r="H19" s="61"/>
      <c r="K19" s="46"/>
    </row>
    <row r="20" spans="2:13" ht="15.95" customHeight="1" x14ac:dyDescent="0.2">
      <c r="B20" s="70" t="s">
        <v>95</v>
      </c>
      <c r="C20" s="60"/>
      <c r="D20" s="61">
        <f>SUM(D15:D19)</f>
        <v>0</v>
      </c>
      <c r="E20" s="25"/>
      <c r="F20" s="65"/>
      <c r="G20" s="66"/>
      <c r="H20" s="61"/>
    </row>
    <row r="21" spans="2:13" ht="15.95" customHeight="1" x14ac:dyDescent="0.2">
      <c r="B21" s="70"/>
      <c r="C21" s="60"/>
      <c r="D21" s="61"/>
      <c r="E21" s="25"/>
      <c r="F21" s="65"/>
      <c r="G21" s="66"/>
      <c r="H21" s="61"/>
    </row>
    <row r="22" spans="2:13" ht="15.95" customHeight="1" x14ac:dyDescent="0.2">
      <c r="B22" s="70" t="s">
        <v>96</v>
      </c>
      <c r="C22" s="60"/>
      <c r="D22" s="61"/>
      <c r="E22" s="25"/>
      <c r="F22" s="65"/>
      <c r="G22" s="66"/>
      <c r="H22" s="61"/>
      <c r="M22" s="67"/>
    </row>
    <row r="23" spans="2:13" ht="15.95" customHeight="1" x14ac:dyDescent="0.2">
      <c r="B23" s="71" t="s">
        <v>97</v>
      </c>
      <c r="C23" s="72"/>
      <c r="D23" s="61">
        <f>D20+D22</f>
        <v>0</v>
      </c>
      <c r="E23" s="25"/>
      <c r="F23" s="65"/>
      <c r="G23" s="66"/>
      <c r="H23" s="61"/>
      <c r="M23" s="67"/>
    </row>
    <row r="24" spans="2:13" ht="15.95" customHeight="1" thickBot="1" x14ac:dyDescent="0.25">
      <c r="B24" s="109" t="s">
        <v>98</v>
      </c>
      <c r="C24" s="110"/>
      <c r="D24" s="73">
        <f>D23+H24</f>
        <v>0</v>
      </c>
      <c r="E24" s="74"/>
      <c r="F24" s="75"/>
      <c r="G24" s="76"/>
      <c r="H24" s="61"/>
      <c r="M24" s="46"/>
    </row>
    <row r="25" spans="2:13" x14ac:dyDescent="0.2">
      <c r="B25" s="77" t="s">
        <v>99</v>
      </c>
      <c r="C25" s="78"/>
      <c r="D25" s="79"/>
      <c r="E25" s="78" t="s">
        <v>100</v>
      </c>
      <c r="F25" s="78"/>
      <c r="G25" s="80" t="s">
        <v>101</v>
      </c>
      <c r="H25" s="81"/>
    </row>
    <row r="26" spans="2:13" x14ac:dyDescent="0.2">
      <c r="B26" s="71" t="s">
        <v>102</v>
      </c>
      <c r="C26" s="72"/>
      <c r="D26" s="82"/>
      <c r="E26" s="72" t="s">
        <v>102</v>
      </c>
      <c r="F26" s="72"/>
      <c r="G26" s="83" t="s">
        <v>102</v>
      </c>
      <c r="H26" s="84"/>
    </row>
    <row r="27" spans="2:13" ht="37.5" customHeight="1" x14ac:dyDescent="0.2">
      <c r="B27" s="71" t="s">
        <v>103</v>
      </c>
      <c r="C27" s="85"/>
      <c r="D27" s="82"/>
      <c r="E27" s="72" t="s">
        <v>103</v>
      </c>
      <c r="F27" s="72"/>
      <c r="G27" s="83" t="s">
        <v>103</v>
      </c>
      <c r="H27" s="84"/>
    </row>
    <row r="28" spans="2:13" x14ac:dyDescent="0.2">
      <c r="B28" s="71"/>
      <c r="C28" s="86"/>
      <c r="D28" s="82"/>
      <c r="E28" s="72"/>
      <c r="F28" s="72"/>
      <c r="G28" s="83"/>
      <c r="H28" s="84"/>
    </row>
    <row r="29" spans="2:13" x14ac:dyDescent="0.2">
      <c r="B29" s="71" t="s">
        <v>104</v>
      </c>
      <c r="C29" s="72"/>
      <c r="D29" s="82"/>
      <c r="E29" s="83" t="s">
        <v>105</v>
      </c>
      <c r="F29" s="82"/>
      <c r="G29" s="72" t="s">
        <v>105</v>
      </c>
      <c r="H29" s="84"/>
    </row>
    <row r="30" spans="2:13" ht="69" customHeight="1" x14ac:dyDescent="0.2">
      <c r="B30" s="71"/>
      <c r="C30" s="72"/>
      <c r="D30" s="87"/>
      <c r="E30" s="88"/>
      <c r="F30" s="87"/>
      <c r="G30" s="72"/>
      <c r="H30" s="84"/>
    </row>
    <row r="31" spans="2:13" x14ac:dyDescent="0.2">
      <c r="B31" s="89" t="s">
        <v>106</v>
      </c>
      <c r="C31" s="90"/>
      <c r="D31" s="91">
        <v>21</v>
      </c>
      <c r="E31" s="90" t="s">
        <v>107</v>
      </c>
      <c r="F31" s="92"/>
      <c r="G31" s="111">
        <f>D24-G33</f>
        <v>0</v>
      </c>
      <c r="H31" s="112"/>
    </row>
    <row r="32" spans="2:13" x14ac:dyDescent="0.2">
      <c r="B32" s="89" t="s">
        <v>108</v>
      </c>
      <c r="C32" s="90"/>
      <c r="D32" s="91">
        <f>SazbaDPH1</f>
        <v>21</v>
      </c>
      <c r="E32" s="90" t="s">
        <v>109</v>
      </c>
      <c r="F32" s="92"/>
      <c r="G32" s="111">
        <f>ROUND(PRODUCT(G31,D32/100),0)</f>
        <v>0</v>
      </c>
      <c r="H32" s="112"/>
    </row>
    <row r="33" spans="2:9" x14ac:dyDescent="0.2">
      <c r="B33" s="89" t="s">
        <v>106</v>
      </c>
      <c r="C33" s="90"/>
      <c r="D33" s="91">
        <v>0</v>
      </c>
      <c r="E33" s="90" t="s">
        <v>109</v>
      </c>
      <c r="F33" s="92"/>
      <c r="G33" s="111">
        <v>0</v>
      </c>
      <c r="H33" s="112"/>
    </row>
    <row r="34" spans="2:9" x14ac:dyDescent="0.2">
      <c r="B34" s="89" t="s">
        <v>108</v>
      </c>
      <c r="C34" s="93"/>
      <c r="D34" s="94">
        <f>SazbaDPH2</f>
        <v>0</v>
      </c>
      <c r="E34" s="90" t="s">
        <v>109</v>
      </c>
      <c r="F34" s="66"/>
      <c r="G34" s="111">
        <f>ROUND(PRODUCT(G33,D34/100),0)</f>
        <v>0</v>
      </c>
      <c r="H34" s="112"/>
    </row>
    <row r="35" spans="2:9" s="98" customFormat="1" ht="19.5" customHeight="1" thickBot="1" x14ac:dyDescent="0.3">
      <c r="B35" s="95" t="s">
        <v>110</v>
      </c>
      <c r="C35" s="96"/>
      <c r="D35" s="96"/>
      <c r="E35" s="96"/>
      <c r="F35" s="97"/>
      <c r="G35" s="113">
        <f>ROUND(SUM(G31:G34),0)</f>
        <v>0</v>
      </c>
      <c r="H35" s="114"/>
    </row>
    <row r="36" spans="2:9" ht="13.5" thickBot="1" x14ac:dyDescent="0.25">
      <c r="B36" s="99"/>
      <c r="C36" s="100"/>
      <c r="D36" s="100"/>
      <c r="E36" s="100"/>
      <c r="F36" s="100"/>
      <c r="G36" s="100"/>
      <c r="H36" s="101"/>
    </row>
    <row r="37" spans="2:9" x14ac:dyDescent="0.2">
      <c r="B37" s="18" t="s">
        <v>111</v>
      </c>
      <c r="I37" s="18" t="s">
        <v>112</v>
      </c>
    </row>
    <row r="38" spans="2:9" ht="14.25" customHeight="1" x14ac:dyDescent="0.2">
      <c r="C38" s="115"/>
      <c r="D38" s="115"/>
      <c r="E38" s="115"/>
      <c r="F38" s="115"/>
      <c r="G38" s="115"/>
      <c r="H38" s="115"/>
      <c r="I38" s="18" t="s">
        <v>112</v>
      </c>
    </row>
    <row r="39" spans="2:9" ht="12.75" customHeight="1" x14ac:dyDescent="0.2">
      <c r="B39" s="102"/>
      <c r="C39" s="115"/>
      <c r="D39" s="115"/>
      <c r="E39" s="115"/>
      <c r="F39" s="115"/>
      <c r="G39" s="115"/>
      <c r="H39" s="115"/>
      <c r="I39" s="18" t="s">
        <v>112</v>
      </c>
    </row>
    <row r="40" spans="2:9" x14ac:dyDescent="0.2">
      <c r="B40" s="102"/>
      <c r="C40" s="115"/>
      <c r="D40" s="115"/>
      <c r="E40" s="115"/>
      <c r="F40" s="115"/>
      <c r="G40" s="115"/>
      <c r="H40" s="115"/>
      <c r="I40" s="18" t="s">
        <v>112</v>
      </c>
    </row>
    <row r="41" spans="2:9" x14ac:dyDescent="0.2">
      <c r="B41" s="102"/>
      <c r="C41" s="115"/>
      <c r="D41" s="115"/>
      <c r="E41" s="115"/>
      <c r="F41" s="115"/>
      <c r="G41" s="115"/>
      <c r="H41" s="115"/>
      <c r="I41" s="18" t="s">
        <v>112</v>
      </c>
    </row>
    <row r="42" spans="2:9" x14ac:dyDescent="0.2">
      <c r="B42" s="102"/>
      <c r="C42" s="115"/>
      <c r="D42" s="115"/>
      <c r="E42" s="115"/>
      <c r="F42" s="115"/>
      <c r="G42" s="115"/>
      <c r="H42" s="115"/>
      <c r="I42" s="18" t="s">
        <v>112</v>
      </c>
    </row>
    <row r="43" spans="2:9" x14ac:dyDescent="0.2">
      <c r="B43" s="102"/>
      <c r="C43" s="115"/>
      <c r="D43" s="115"/>
      <c r="E43" s="115"/>
      <c r="F43" s="115"/>
      <c r="G43" s="115"/>
      <c r="H43" s="115"/>
      <c r="I43" s="18" t="s">
        <v>112</v>
      </c>
    </row>
    <row r="44" spans="2:9" x14ac:dyDescent="0.2">
      <c r="B44" s="102"/>
      <c r="C44" s="115"/>
      <c r="D44" s="115"/>
      <c r="E44" s="115"/>
      <c r="F44" s="115"/>
      <c r="G44" s="115"/>
      <c r="H44" s="115"/>
      <c r="I44" s="18" t="s">
        <v>112</v>
      </c>
    </row>
    <row r="45" spans="2:9" x14ac:dyDescent="0.2">
      <c r="B45" s="102"/>
      <c r="C45" s="115"/>
      <c r="D45" s="115"/>
      <c r="E45" s="115"/>
      <c r="F45" s="115"/>
      <c r="G45" s="115"/>
      <c r="H45" s="115"/>
      <c r="I45" s="18" t="s">
        <v>112</v>
      </c>
    </row>
    <row r="46" spans="2:9" ht="0.75" customHeight="1" x14ac:dyDescent="0.2">
      <c r="B46" s="102"/>
      <c r="C46" s="115"/>
      <c r="D46" s="115"/>
      <c r="E46" s="115"/>
      <c r="F46" s="115"/>
      <c r="G46" s="115"/>
      <c r="H46" s="115"/>
      <c r="I46" s="18" t="s">
        <v>112</v>
      </c>
    </row>
    <row r="47" spans="2:9" x14ac:dyDescent="0.2">
      <c r="C47" s="108"/>
      <c r="D47" s="108"/>
      <c r="E47" s="108"/>
      <c r="F47" s="108"/>
      <c r="G47" s="108"/>
      <c r="H47" s="108"/>
    </row>
    <row r="48" spans="2:9" x14ac:dyDescent="0.2">
      <c r="C48" s="108"/>
      <c r="D48" s="108"/>
      <c r="E48" s="108"/>
      <c r="F48" s="108"/>
      <c r="G48" s="108"/>
      <c r="H48" s="108"/>
    </row>
    <row r="49" spans="3:8" x14ac:dyDescent="0.2">
      <c r="C49" s="108"/>
      <c r="D49" s="108"/>
      <c r="E49" s="108"/>
      <c r="F49" s="108"/>
      <c r="G49" s="108"/>
      <c r="H49" s="108"/>
    </row>
    <row r="50" spans="3:8" x14ac:dyDescent="0.2">
      <c r="C50" s="108"/>
      <c r="D50" s="108"/>
      <c r="E50" s="108"/>
      <c r="F50" s="108"/>
      <c r="G50" s="108"/>
      <c r="H50" s="108"/>
    </row>
    <row r="51" spans="3:8" x14ac:dyDescent="0.2">
      <c r="C51" s="108"/>
      <c r="D51" s="108"/>
      <c r="E51" s="108"/>
      <c r="F51" s="108"/>
      <c r="G51" s="108"/>
      <c r="H51" s="108"/>
    </row>
    <row r="52" spans="3:8" x14ac:dyDescent="0.2">
      <c r="C52" s="108"/>
      <c r="D52" s="108"/>
      <c r="E52" s="108"/>
      <c r="F52" s="108"/>
      <c r="G52" s="108"/>
      <c r="H52" s="108"/>
    </row>
    <row r="53" spans="3:8" x14ac:dyDescent="0.2">
      <c r="C53" s="108"/>
      <c r="D53" s="108"/>
      <c r="E53" s="108"/>
      <c r="F53" s="108"/>
      <c r="G53" s="108"/>
      <c r="H53" s="108"/>
    </row>
    <row r="54" spans="3:8" x14ac:dyDescent="0.2">
      <c r="C54" s="108"/>
      <c r="D54" s="108"/>
      <c r="E54" s="108"/>
      <c r="F54" s="108"/>
      <c r="G54" s="108"/>
      <c r="H54" s="108"/>
    </row>
    <row r="55" spans="3:8" x14ac:dyDescent="0.2">
      <c r="C55" s="108"/>
      <c r="D55" s="108"/>
      <c r="E55" s="108"/>
      <c r="F55" s="108"/>
      <c r="G55" s="108"/>
      <c r="H55" s="108"/>
    </row>
    <row r="56" spans="3:8" x14ac:dyDescent="0.2">
      <c r="C56" s="108"/>
      <c r="D56" s="108"/>
      <c r="E56" s="108"/>
      <c r="F56" s="108"/>
      <c r="G56" s="108"/>
      <c r="H56" s="108"/>
    </row>
  </sheetData>
  <mergeCells count="23">
    <mergeCell ref="C52:H52"/>
    <mergeCell ref="C53:H53"/>
    <mergeCell ref="C54:H54"/>
    <mergeCell ref="C55:H55"/>
    <mergeCell ref="C56:H56"/>
    <mergeCell ref="C51:H51"/>
    <mergeCell ref="B24:C24"/>
    <mergeCell ref="G31:H31"/>
    <mergeCell ref="G32:H32"/>
    <mergeCell ref="G33:H33"/>
    <mergeCell ref="G34:H34"/>
    <mergeCell ref="G35:H35"/>
    <mergeCell ref="C38:H46"/>
    <mergeCell ref="C47:H47"/>
    <mergeCell ref="C48:H48"/>
    <mergeCell ref="C49:H49"/>
    <mergeCell ref="C50:H50"/>
    <mergeCell ref="D12:F12"/>
    <mergeCell ref="D6:F6"/>
    <mergeCell ref="D8:F8"/>
    <mergeCell ref="D9:F9"/>
    <mergeCell ref="D10:F10"/>
    <mergeCell ref="D11:F11"/>
  </mergeCells>
  <pageMargins left="0.70866141732283472" right="0.70866141732283472" top="0.74803149606299213" bottom="0.74803149606299213" header="0.31496062992125984" footer="0.31496062992125984"/>
  <pageSetup paperSize="9" scale="87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8"/>
  <sheetViews>
    <sheetView showGridLines="0" topLeftCell="A105" zoomScaleNormal="100" workbookViewId="0">
      <selection activeCell="O13" sqref="O13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16">
        <v>34161</v>
      </c>
      <c r="B1" s="116"/>
      <c r="C1" s="116" t="s">
        <v>207</v>
      </c>
      <c r="D1" s="116"/>
      <c r="E1" s="116"/>
      <c r="F1" s="116"/>
      <c r="G1" s="116"/>
      <c r="H1" s="2"/>
      <c r="I1" s="2"/>
      <c r="J1" s="2"/>
      <c r="K1" s="2"/>
    </row>
    <row r="2" spans="1:11" ht="24.95" customHeight="1" x14ac:dyDescent="0.2">
      <c r="A2" s="117" t="s">
        <v>0</v>
      </c>
      <c r="B2" s="117"/>
      <c r="C2" s="118" t="s">
        <v>74</v>
      </c>
      <c r="D2" s="118"/>
      <c r="E2" s="118"/>
      <c r="F2" s="118"/>
      <c r="G2" s="118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19"/>
      <c r="B4" s="120"/>
      <c r="C4" s="120" t="s">
        <v>1</v>
      </c>
      <c r="D4" s="120"/>
      <c r="E4" s="120"/>
      <c r="F4" s="120"/>
      <c r="G4" s="12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22"/>
      <c r="B6" s="122"/>
      <c r="C6" s="123" t="s">
        <v>205</v>
      </c>
      <c r="D6" s="123"/>
      <c r="E6" s="123"/>
      <c r="F6" s="123"/>
      <c r="G6" s="123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206</v>
      </c>
      <c r="D7" s="4" t="s">
        <v>18</v>
      </c>
      <c r="E7" s="6">
        <v>10</v>
      </c>
      <c r="F7" s="7"/>
      <c r="G7" s="8">
        <f>F7*E7</f>
        <v>0</v>
      </c>
      <c r="H7" s="2"/>
      <c r="I7" s="2"/>
    </row>
    <row r="8" spans="1:11" ht="15" x14ac:dyDescent="0.2">
      <c r="A8" s="9"/>
      <c r="B8" s="9" t="s">
        <v>9</v>
      </c>
      <c r="C8" s="124" t="s">
        <v>205</v>
      </c>
      <c r="D8" s="125"/>
      <c r="E8" s="125"/>
      <c r="F8" s="125"/>
      <c r="G8" s="10">
        <f>SUM(G7:G7)</f>
        <v>0</v>
      </c>
      <c r="H8" s="2"/>
      <c r="I8" s="2"/>
      <c r="J8" s="2"/>
      <c r="K8" s="2"/>
    </row>
    <row r="9" spans="1:11" ht="15" x14ac:dyDescent="0.2">
      <c r="A9" s="122"/>
      <c r="B9" s="122"/>
      <c r="C9" s="123" t="s">
        <v>11</v>
      </c>
      <c r="D9" s="123"/>
      <c r="E9" s="123"/>
      <c r="F9" s="123"/>
      <c r="G9" s="123"/>
      <c r="H9" s="2"/>
      <c r="I9" s="2"/>
      <c r="J9" s="2"/>
      <c r="K9" s="2"/>
    </row>
    <row r="10" spans="1:11" ht="15" x14ac:dyDescent="0.2">
      <c r="A10" s="4">
        <v>2</v>
      </c>
      <c r="B10" s="5" t="s">
        <v>12</v>
      </c>
      <c r="C10" s="5" t="s">
        <v>204</v>
      </c>
      <c r="D10" s="4" t="s">
        <v>15</v>
      </c>
      <c r="E10" s="6">
        <v>1</v>
      </c>
      <c r="F10" s="7"/>
      <c r="G10" s="8">
        <f>F10*E10</f>
        <v>0</v>
      </c>
      <c r="H10" s="2"/>
      <c r="I10" s="2"/>
    </row>
    <row r="11" spans="1:11" ht="15" x14ac:dyDescent="0.2">
      <c r="A11" s="4">
        <v>3</v>
      </c>
      <c r="B11" s="5" t="s">
        <v>12</v>
      </c>
      <c r="C11" s="5" t="s">
        <v>203</v>
      </c>
      <c r="D11" s="4" t="s">
        <v>15</v>
      </c>
      <c r="E11" s="6">
        <v>5</v>
      </c>
      <c r="F11" s="7"/>
      <c r="G11" s="8">
        <f>F11*E11</f>
        <v>0</v>
      </c>
      <c r="H11" s="2"/>
      <c r="I11" s="2"/>
    </row>
    <row r="12" spans="1:11" ht="15" x14ac:dyDescent="0.2">
      <c r="A12" s="9"/>
      <c r="B12" s="9" t="s">
        <v>9</v>
      </c>
      <c r="C12" s="124" t="s">
        <v>11</v>
      </c>
      <c r="D12" s="125"/>
      <c r="E12" s="125"/>
      <c r="F12" s="125"/>
      <c r="G12" s="10">
        <f>SUM(G10:G11)</f>
        <v>0</v>
      </c>
      <c r="H12" s="2"/>
      <c r="I12" s="2"/>
      <c r="J12" s="2"/>
      <c r="K12" s="2"/>
    </row>
    <row r="13" spans="1:11" ht="15" x14ac:dyDescent="0.2">
      <c r="A13" s="122"/>
      <c r="B13" s="122"/>
      <c r="C13" s="123" t="s">
        <v>13</v>
      </c>
      <c r="D13" s="123"/>
      <c r="E13" s="123"/>
      <c r="F13" s="123"/>
      <c r="G13" s="123"/>
      <c r="H13" s="2"/>
      <c r="I13" s="2"/>
      <c r="J13" s="2"/>
      <c r="K13" s="2"/>
    </row>
    <row r="14" spans="1:11" ht="15" x14ac:dyDescent="0.2">
      <c r="A14" s="4">
        <v>4</v>
      </c>
      <c r="B14" s="5"/>
      <c r="C14" s="5" t="s">
        <v>14</v>
      </c>
      <c r="D14" s="4" t="s">
        <v>15</v>
      </c>
      <c r="E14" s="6">
        <v>20</v>
      </c>
      <c r="F14" s="7"/>
      <c r="G14" s="8">
        <f>F14*E14</f>
        <v>0</v>
      </c>
      <c r="H14" s="2"/>
      <c r="I14" s="2"/>
    </row>
    <row r="15" spans="1:11" ht="15" x14ac:dyDescent="0.2">
      <c r="A15" s="4">
        <v>5</v>
      </c>
      <c r="B15" s="5"/>
      <c r="C15" s="5" t="s">
        <v>16</v>
      </c>
      <c r="D15" s="4" t="s">
        <v>10</v>
      </c>
      <c r="E15" s="6">
        <v>72</v>
      </c>
      <c r="F15" s="7"/>
      <c r="G15" s="8">
        <f>F15*E15</f>
        <v>0</v>
      </c>
      <c r="H15" s="2"/>
      <c r="I15" s="2"/>
    </row>
    <row r="16" spans="1:11" ht="15" x14ac:dyDescent="0.2">
      <c r="A16" s="9"/>
      <c r="B16" s="9" t="s">
        <v>9</v>
      </c>
      <c r="C16" s="124" t="s">
        <v>13</v>
      </c>
      <c r="D16" s="125"/>
      <c r="E16" s="125"/>
      <c r="F16" s="125"/>
      <c r="G16" s="10">
        <f>SUM(G14:G15)</f>
        <v>0</v>
      </c>
      <c r="H16" s="2"/>
      <c r="I16" s="2"/>
      <c r="J16" s="2"/>
      <c r="K16" s="2"/>
    </row>
    <row r="17" spans="1:11" ht="15" x14ac:dyDescent="0.2">
      <c r="A17" s="122"/>
      <c r="B17" s="122"/>
      <c r="C17" s="123" t="s">
        <v>201</v>
      </c>
      <c r="D17" s="123"/>
      <c r="E17" s="123"/>
      <c r="F17" s="123"/>
      <c r="G17" s="123"/>
      <c r="H17" s="2"/>
      <c r="I17" s="2"/>
      <c r="J17" s="2"/>
      <c r="K17" s="2"/>
    </row>
    <row r="18" spans="1:11" ht="15" x14ac:dyDescent="0.2">
      <c r="A18" s="4">
        <v>6</v>
      </c>
      <c r="B18" s="5"/>
      <c r="C18" s="5" t="s">
        <v>202</v>
      </c>
      <c r="D18" s="4" t="s">
        <v>10</v>
      </c>
      <c r="E18" s="6">
        <v>1</v>
      </c>
      <c r="F18" s="7"/>
      <c r="G18" s="8">
        <f>F18*E18</f>
        <v>0</v>
      </c>
      <c r="H18" s="2"/>
      <c r="I18" s="2"/>
    </row>
    <row r="19" spans="1:11" ht="15" x14ac:dyDescent="0.2">
      <c r="A19" s="9"/>
      <c r="B19" s="9" t="s">
        <v>9</v>
      </c>
      <c r="C19" s="124" t="s">
        <v>201</v>
      </c>
      <c r="D19" s="125"/>
      <c r="E19" s="125"/>
      <c r="F19" s="125"/>
      <c r="G19" s="10">
        <f>SUM(G18:G18)</f>
        <v>0</v>
      </c>
      <c r="H19" s="2"/>
      <c r="I19" s="2"/>
      <c r="J19" s="2"/>
      <c r="K19" s="2"/>
    </row>
    <row r="20" spans="1:11" ht="15" x14ac:dyDescent="0.2">
      <c r="A20" s="122"/>
      <c r="B20" s="122"/>
      <c r="C20" s="123" t="s">
        <v>17</v>
      </c>
      <c r="D20" s="123"/>
      <c r="E20" s="123"/>
      <c r="F20" s="123"/>
      <c r="G20" s="123"/>
      <c r="H20" s="2"/>
      <c r="I20" s="2"/>
      <c r="J20" s="2"/>
      <c r="K20" s="2"/>
    </row>
    <row r="21" spans="1:11" ht="15" x14ac:dyDescent="0.2">
      <c r="A21" s="4">
        <v>7</v>
      </c>
      <c r="B21" s="5"/>
      <c r="C21" s="5" t="s">
        <v>200</v>
      </c>
      <c r="D21" s="4" t="s">
        <v>18</v>
      </c>
      <c r="E21" s="6">
        <v>80</v>
      </c>
      <c r="F21" s="7"/>
      <c r="G21" s="8">
        <f>F21*E21</f>
        <v>0</v>
      </c>
      <c r="H21" s="2"/>
      <c r="I21" s="2"/>
    </row>
    <row r="22" spans="1:11" ht="15" x14ac:dyDescent="0.2">
      <c r="A22" s="4">
        <v>8</v>
      </c>
      <c r="B22" s="5"/>
      <c r="C22" s="5" t="s">
        <v>199</v>
      </c>
      <c r="D22" s="4" t="s">
        <v>18</v>
      </c>
      <c r="E22" s="6">
        <v>30</v>
      </c>
      <c r="F22" s="7"/>
      <c r="G22" s="8">
        <f>F22*E22</f>
        <v>0</v>
      </c>
      <c r="H22" s="2"/>
      <c r="I22" s="2"/>
    </row>
    <row r="23" spans="1:11" ht="15" x14ac:dyDescent="0.2">
      <c r="A23" s="4">
        <v>9</v>
      </c>
      <c r="B23" s="5"/>
      <c r="C23" s="5" t="s">
        <v>198</v>
      </c>
      <c r="D23" s="4" t="s">
        <v>18</v>
      </c>
      <c r="E23" s="6">
        <v>70</v>
      </c>
      <c r="F23" s="7"/>
      <c r="G23" s="8">
        <f>F23*E23</f>
        <v>0</v>
      </c>
      <c r="H23" s="2"/>
      <c r="I23" s="2"/>
    </row>
    <row r="24" spans="1:11" ht="15" x14ac:dyDescent="0.2">
      <c r="A24" s="4">
        <v>10</v>
      </c>
      <c r="B24" s="5"/>
      <c r="C24" s="5" t="s">
        <v>117</v>
      </c>
      <c r="D24" s="4" t="s">
        <v>57</v>
      </c>
      <c r="E24" s="6">
        <v>1</v>
      </c>
      <c r="F24" s="7"/>
      <c r="G24" s="8">
        <f>F24*E24</f>
        <v>0</v>
      </c>
      <c r="H24" s="2"/>
      <c r="I24" s="2"/>
    </row>
    <row r="25" spans="1:11" ht="15" x14ac:dyDescent="0.2">
      <c r="A25" s="11"/>
      <c r="B25" s="11"/>
      <c r="C25" s="11" t="s">
        <v>116</v>
      </c>
      <c r="D25" s="11"/>
      <c r="E25" s="11"/>
      <c r="F25" s="11"/>
      <c r="G25" s="11"/>
      <c r="H25" s="2"/>
      <c r="I25" s="2"/>
    </row>
    <row r="26" spans="1:11" ht="15" x14ac:dyDescent="0.2">
      <c r="A26" s="4">
        <v>11</v>
      </c>
      <c r="B26" s="5"/>
      <c r="C26" s="5" t="s">
        <v>197</v>
      </c>
      <c r="D26" s="4" t="s">
        <v>18</v>
      </c>
      <c r="E26" s="6">
        <v>80</v>
      </c>
      <c r="F26" s="7"/>
      <c r="G26" s="8">
        <f>F26*E26</f>
        <v>0</v>
      </c>
      <c r="H26" s="2"/>
      <c r="I26" s="2"/>
    </row>
    <row r="27" spans="1:11" ht="15" x14ac:dyDescent="0.2">
      <c r="A27" s="4">
        <v>12</v>
      </c>
      <c r="B27" s="5"/>
      <c r="C27" s="5" t="s">
        <v>196</v>
      </c>
      <c r="D27" s="4" t="s">
        <v>18</v>
      </c>
      <c r="E27" s="6">
        <v>30</v>
      </c>
      <c r="F27" s="7"/>
      <c r="G27" s="8">
        <f>F27*E27</f>
        <v>0</v>
      </c>
      <c r="H27" s="2"/>
      <c r="I27" s="2"/>
    </row>
    <row r="28" spans="1:11" ht="15" x14ac:dyDescent="0.2">
      <c r="A28" s="9"/>
      <c r="B28" s="9" t="s">
        <v>9</v>
      </c>
      <c r="C28" s="124" t="s">
        <v>17</v>
      </c>
      <c r="D28" s="125"/>
      <c r="E28" s="125"/>
      <c r="F28" s="125"/>
      <c r="G28" s="10">
        <f>SUM(G21:G27)</f>
        <v>0</v>
      </c>
      <c r="H28" s="2"/>
      <c r="I28" s="2"/>
      <c r="J28" s="2"/>
      <c r="K28" s="2"/>
    </row>
    <row r="29" spans="1:11" ht="15" x14ac:dyDescent="0.2">
      <c r="A29" s="122"/>
      <c r="B29" s="122"/>
      <c r="C29" s="123" t="s">
        <v>20</v>
      </c>
      <c r="D29" s="123"/>
      <c r="E29" s="123"/>
      <c r="F29" s="123"/>
      <c r="G29" s="123"/>
      <c r="H29" s="2"/>
      <c r="I29" s="2"/>
      <c r="J29" s="2"/>
      <c r="K29" s="2"/>
    </row>
    <row r="30" spans="1:11" ht="15" x14ac:dyDescent="0.2">
      <c r="A30" s="4">
        <v>13</v>
      </c>
      <c r="B30" s="5"/>
      <c r="C30" s="5" t="s">
        <v>195</v>
      </c>
      <c r="D30" s="4" t="s">
        <v>15</v>
      </c>
      <c r="E30" s="6">
        <v>34</v>
      </c>
      <c r="F30" s="7"/>
      <c r="G30" s="8">
        <f t="shared" ref="G30:G35" si="0">F30*E30</f>
        <v>0</v>
      </c>
      <c r="H30" s="2"/>
      <c r="I30" s="2"/>
    </row>
    <row r="31" spans="1:11" ht="15" x14ac:dyDescent="0.2">
      <c r="A31" s="4">
        <v>14</v>
      </c>
      <c r="B31" s="5"/>
      <c r="C31" s="5" t="s">
        <v>194</v>
      </c>
      <c r="D31" s="4" t="s">
        <v>15</v>
      </c>
      <c r="E31" s="6">
        <v>8</v>
      </c>
      <c r="F31" s="7"/>
      <c r="G31" s="8">
        <f t="shared" si="0"/>
        <v>0</v>
      </c>
      <c r="H31" s="2"/>
      <c r="I31" s="2"/>
    </row>
    <row r="32" spans="1:11" ht="15" x14ac:dyDescent="0.2">
      <c r="A32" s="4">
        <v>15</v>
      </c>
      <c r="B32" s="5"/>
      <c r="C32" s="5" t="s">
        <v>193</v>
      </c>
      <c r="D32" s="4" t="s">
        <v>15</v>
      </c>
      <c r="E32" s="6">
        <v>8</v>
      </c>
      <c r="F32" s="7"/>
      <c r="G32" s="8">
        <f t="shared" si="0"/>
        <v>0</v>
      </c>
      <c r="H32" s="2"/>
      <c r="I32" s="2"/>
    </row>
    <row r="33" spans="1:11" ht="15" x14ac:dyDescent="0.2">
      <c r="A33" s="4">
        <v>16</v>
      </c>
      <c r="B33" s="5"/>
      <c r="C33" s="5" t="s">
        <v>192</v>
      </c>
      <c r="D33" s="4" t="s">
        <v>15</v>
      </c>
      <c r="E33" s="6">
        <v>2</v>
      </c>
      <c r="F33" s="7"/>
      <c r="G33" s="8">
        <f t="shared" si="0"/>
        <v>0</v>
      </c>
      <c r="H33" s="2"/>
      <c r="I33" s="2"/>
    </row>
    <row r="34" spans="1:11" ht="15" x14ac:dyDescent="0.2">
      <c r="A34" s="4">
        <v>17</v>
      </c>
      <c r="B34" s="5"/>
      <c r="C34" s="5" t="s">
        <v>191</v>
      </c>
      <c r="D34" s="4" t="s">
        <v>15</v>
      </c>
      <c r="E34" s="6">
        <v>15</v>
      </c>
      <c r="F34" s="7"/>
      <c r="G34" s="8">
        <f t="shared" si="0"/>
        <v>0</v>
      </c>
      <c r="H34" s="2"/>
      <c r="I34" s="2"/>
    </row>
    <row r="35" spans="1:11" ht="15" x14ac:dyDescent="0.2">
      <c r="A35" s="4">
        <v>18</v>
      </c>
      <c r="B35" s="5"/>
      <c r="C35" s="5" t="s">
        <v>190</v>
      </c>
      <c r="D35" s="4" t="s">
        <v>15</v>
      </c>
      <c r="E35" s="6">
        <v>4</v>
      </c>
      <c r="F35" s="7"/>
      <c r="G35" s="8">
        <f t="shared" si="0"/>
        <v>0</v>
      </c>
      <c r="H35" s="2"/>
      <c r="I35" s="2"/>
    </row>
    <row r="36" spans="1:11" ht="15" x14ac:dyDescent="0.2">
      <c r="A36" s="9"/>
      <c r="B36" s="9" t="s">
        <v>9</v>
      </c>
      <c r="C36" s="124" t="s">
        <v>20</v>
      </c>
      <c r="D36" s="125"/>
      <c r="E36" s="125"/>
      <c r="F36" s="125"/>
      <c r="G36" s="10">
        <f>SUM(G30:G35)</f>
        <v>0</v>
      </c>
      <c r="H36" s="2"/>
      <c r="I36" s="2"/>
      <c r="J36" s="2"/>
      <c r="K36" s="2"/>
    </row>
    <row r="37" spans="1:11" ht="15" x14ac:dyDescent="0.2">
      <c r="A37" s="122"/>
      <c r="B37" s="122"/>
      <c r="C37" s="123" t="s">
        <v>21</v>
      </c>
      <c r="D37" s="123"/>
      <c r="E37" s="123"/>
      <c r="F37" s="123"/>
      <c r="G37" s="123"/>
      <c r="H37" s="2"/>
      <c r="I37" s="2"/>
      <c r="J37" s="2"/>
      <c r="K37" s="2"/>
    </row>
    <row r="38" spans="1:11" ht="15" x14ac:dyDescent="0.2">
      <c r="A38" s="4">
        <v>19</v>
      </c>
      <c r="B38" s="5"/>
      <c r="C38" s="5" t="s">
        <v>22</v>
      </c>
      <c r="D38" s="4" t="s">
        <v>18</v>
      </c>
      <c r="E38" s="6">
        <v>50</v>
      </c>
      <c r="F38" s="7"/>
      <c r="G38" s="8">
        <f t="shared" ref="G38:G47" si="1">F38*E38</f>
        <v>0</v>
      </c>
      <c r="H38" s="2"/>
      <c r="I38" s="2"/>
    </row>
    <row r="39" spans="1:11" ht="15" x14ac:dyDescent="0.2">
      <c r="A39" s="4">
        <v>20</v>
      </c>
      <c r="B39" s="5"/>
      <c r="C39" s="5" t="s">
        <v>23</v>
      </c>
      <c r="D39" s="4" t="s">
        <v>18</v>
      </c>
      <c r="E39" s="6">
        <v>400</v>
      </c>
      <c r="F39" s="7"/>
      <c r="G39" s="8">
        <f t="shared" si="1"/>
        <v>0</v>
      </c>
      <c r="H39" s="2"/>
      <c r="I39" s="2"/>
    </row>
    <row r="40" spans="1:11" ht="15" x14ac:dyDescent="0.2">
      <c r="A40" s="4">
        <v>21</v>
      </c>
      <c r="B40" s="5"/>
      <c r="C40" s="5" t="s">
        <v>24</v>
      </c>
      <c r="D40" s="4" t="s">
        <v>18</v>
      </c>
      <c r="E40" s="6">
        <v>950</v>
      </c>
      <c r="F40" s="7"/>
      <c r="G40" s="8">
        <f t="shared" si="1"/>
        <v>0</v>
      </c>
      <c r="H40" s="2"/>
      <c r="I40" s="2"/>
    </row>
    <row r="41" spans="1:11" ht="15" x14ac:dyDescent="0.2">
      <c r="A41" s="4">
        <v>22</v>
      </c>
      <c r="B41" s="5"/>
      <c r="C41" s="5" t="s">
        <v>189</v>
      </c>
      <c r="D41" s="4" t="s">
        <v>18</v>
      </c>
      <c r="E41" s="6">
        <v>150</v>
      </c>
      <c r="F41" s="7"/>
      <c r="G41" s="8">
        <f t="shared" si="1"/>
        <v>0</v>
      </c>
      <c r="H41" s="2"/>
      <c r="I41" s="2"/>
    </row>
    <row r="42" spans="1:11" ht="15" x14ac:dyDescent="0.2">
      <c r="A42" s="4">
        <v>23</v>
      </c>
      <c r="B42" s="5"/>
      <c r="C42" s="5" t="s">
        <v>188</v>
      </c>
      <c r="D42" s="4" t="s">
        <v>18</v>
      </c>
      <c r="E42" s="6">
        <v>100</v>
      </c>
      <c r="F42" s="7"/>
      <c r="G42" s="8">
        <f t="shared" si="1"/>
        <v>0</v>
      </c>
      <c r="H42" s="2"/>
      <c r="I42" s="2"/>
    </row>
    <row r="43" spans="1:11" ht="15" x14ac:dyDescent="0.2">
      <c r="A43" s="4">
        <v>24</v>
      </c>
      <c r="B43" s="5"/>
      <c r="C43" s="5" t="s">
        <v>187</v>
      </c>
      <c r="D43" s="4" t="s">
        <v>18</v>
      </c>
      <c r="E43" s="6">
        <v>150</v>
      </c>
      <c r="F43" s="7"/>
      <c r="G43" s="8">
        <f t="shared" si="1"/>
        <v>0</v>
      </c>
      <c r="H43" s="2"/>
      <c r="I43" s="2"/>
    </row>
    <row r="44" spans="1:11" ht="15" x14ac:dyDescent="0.2">
      <c r="A44" s="4">
        <v>25</v>
      </c>
      <c r="B44" s="5"/>
      <c r="C44" s="5" t="s">
        <v>186</v>
      </c>
      <c r="D44" s="4" t="s">
        <v>18</v>
      </c>
      <c r="E44" s="6">
        <v>10</v>
      </c>
      <c r="F44" s="7"/>
      <c r="G44" s="8">
        <f t="shared" si="1"/>
        <v>0</v>
      </c>
      <c r="H44" s="2"/>
      <c r="I44" s="2"/>
    </row>
    <row r="45" spans="1:11" ht="15" x14ac:dyDescent="0.2">
      <c r="A45" s="4">
        <v>26</v>
      </c>
      <c r="B45" s="5"/>
      <c r="C45" s="5" t="s">
        <v>185</v>
      </c>
      <c r="D45" s="4" t="s">
        <v>18</v>
      </c>
      <c r="E45" s="6">
        <v>50</v>
      </c>
      <c r="F45" s="7"/>
      <c r="G45" s="8">
        <f t="shared" si="1"/>
        <v>0</v>
      </c>
      <c r="H45" s="2"/>
      <c r="I45" s="2"/>
    </row>
    <row r="46" spans="1:11" ht="15" x14ac:dyDescent="0.2">
      <c r="A46" s="4">
        <v>27</v>
      </c>
      <c r="B46" s="5"/>
      <c r="C46" s="5" t="s">
        <v>25</v>
      </c>
      <c r="D46" s="4" t="s">
        <v>18</v>
      </c>
      <c r="E46" s="6">
        <v>50</v>
      </c>
      <c r="F46" s="7"/>
      <c r="G46" s="8">
        <f t="shared" si="1"/>
        <v>0</v>
      </c>
      <c r="H46" s="2"/>
      <c r="I46" s="2"/>
    </row>
    <row r="47" spans="1:11" ht="15" x14ac:dyDescent="0.2">
      <c r="A47" s="4">
        <v>28</v>
      </c>
      <c r="B47" s="5"/>
      <c r="C47" s="5" t="s">
        <v>26</v>
      </c>
      <c r="D47" s="4" t="s">
        <v>18</v>
      </c>
      <c r="E47" s="6">
        <v>50</v>
      </c>
      <c r="F47" s="7"/>
      <c r="G47" s="8">
        <f t="shared" si="1"/>
        <v>0</v>
      </c>
      <c r="H47" s="2"/>
      <c r="I47" s="2"/>
    </row>
    <row r="48" spans="1:11" ht="15" x14ac:dyDescent="0.2">
      <c r="A48" s="9"/>
      <c r="B48" s="9" t="s">
        <v>9</v>
      </c>
      <c r="C48" s="124" t="s">
        <v>21</v>
      </c>
      <c r="D48" s="125"/>
      <c r="E48" s="125"/>
      <c r="F48" s="125"/>
      <c r="G48" s="10">
        <f>SUM(G38:G47)</f>
        <v>0</v>
      </c>
      <c r="H48" s="2"/>
      <c r="I48" s="2"/>
      <c r="J48" s="2"/>
      <c r="K48" s="2"/>
    </row>
    <row r="49" spans="1:11" ht="15" x14ac:dyDescent="0.2">
      <c r="A49" s="122"/>
      <c r="B49" s="122"/>
      <c r="C49" s="123" t="s">
        <v>27</v>
      </c>
      <c r="D49" s="123"/>
      <c r="E49" s="123"/>
      <c r="F49" s="123"/>
      <c r="G49" s="123"/>
      <c r="H49" s="2"/>
      <c r="I49" s="2"/>
      <c r="J49" s="2"/>
      <c r="K49" s="2"/>
    </row>
    <row r="50" spans="1:11" ht="15" x14ac:dyDescent="0.2">
      <c r="A50" s="4">
        <v>29</v>
      </c>
      <c r="B50" s="5"/>
      <c r="C50" s="5" t="s">
        <v>184</v>
      </c>
      <c r="D50" s="4" t="s">
        <v>15</v>
      </c>
      <c r="E50" s="6">
        <v>23</v>
      </c>
      <c r="F50" s="7"/>
      <c r="G50" s="8">
        <f t="shared" ref="G50:G55" si="2">F50*E50</f>
        <v>0</v>
      </c>
      <c r="H50" s="2"/>
      <c r="I50" s="2"/>
    </row>
    <row r="51" spans="1:11" ht="15" x14ac:dyDescent="0.2">
      <c r="A51" s="4">
        <v>30</v>
      </c>
      <c r="B51" s="5"/>
      <c r="C51" s="5" t="s">
        <v>183</v>
      </c>
      <c r="D51" s="4" t="s">
        <v>15</v>
      </c>
      <c r="E51" s="6">
        <v>2</v>
      </c>
      <c r="F51" s="7"/>
      <c r="G51" s="8">
        <f t="shared" si="2"/>
        <v>0</v>
      </c>
      <c r="H51" s="2"/>
      <c r="I51" s="2"/>
    </row>
    <row r="52" spans="1:11" ht="15" x14ac:dyDescent="0.2">
      <c r="A52" s="4">
        <v>31</v>
      </c>
      <c r="B52" s="5"/>
      <c r="C52" s="5" t="s">
        <v>182</v>
      </c>
      <c r="D52" s="4" t="s">
        <v>15</v>
      </c>
      <c r="E52" s="6">
        <v>11</v>
      </c>
      <c r="F52" s="7"/>
      <c r="G52" s="8">
        <f t="shared" si="2"/>
        <v>0</v>
      </c>
      <c r="H52" s="2"/>
      <c r="I52" s="2"/>
    </row>
    <row r="53" spans="1:11" ht="15" x14ac:dyDescent="0.2">
      <c r="A53" s="4">
        <v>32</v>
      </c>
      <c r="B53" s="5"/>
      <c r="C53" s="5" t="s">
        <v>181</v>
      </c>
      <c r="D53" s="4" t="s">
        <v>15</v>
      </c>
      <c r="E53" s="6">
        <v>6</v>
      </c>
      <c r="F53" s="7"/>
      <c r="G53" s="8">
        <f t="shared" si="2"/>
        <v>0</v>
      </c>
      <c r="H53" s="2"/>
      <c r="I53" s="2"/>
    </row>
    <row r="54" spans="1:11" ht="15" x14ac:dyDescent="0.2">
      <c r="A54" s="4">
        <v>33</v>
      </c>
      <c r="B54" s="5"/>
      <c r="C54" s="5" t="s">
        <v>180</v>
      </c>
      <c r="D54" s="4" t="s">
        <v>15</v>
      </c>
      <c r="E54" s="6">
        <v>1</v>
      </c>
      <c r="F54" s="7"/>
      <c r="G54" s="8">
        <f t="shared" si="2"/>
        <v>0</v>
      </c>
      <c r="H54" s="2"/>
      <c r="I54" s="2"/>
    </row>
    <row r="55" spans="1:11" ht="15" x14ac:dyDescent="0.2">
      <c r="A55" s="4">
        <v>34</v>
      </c>
      <c r="B55" s="5"/>
      <c r="C55" s="5" t="s">
        <v>179</v>
      </c>
      <c r="D55" s="4"/>
      <c r="E55" s="6">
        <v>1</v>
      </c>
      <c r="F55" s="7"/>
      <c r="G55" s="8">
        <f t="shared" si="2"/>
        <v>0</v>
      </c>
      <c r="H55" s="2"/>
      <c r="I55" s="2"/>
    </row>
    <row r="56" spans="1:11" ht="15" x14ac:dyDescent="0.2">
      <c r="A56" s="9"/>
      <c r="B56" s="9" t="s">
        <v>9</v>
      </c>
      <c r="C56" s="124" t="s">
        <v>27</v>
      </c>
      <c r="D56" s="125"/>
      <c r="E56" s="125"/>
      <c r="F56" s="125"/>
      <c r="G56" s="10">
        <f>SUM(G50:G55)</f>
        <v>0</v>
      </c>
      <c r="H56" s="2"/>
      <c r="I56" s="2"/>
      <c r="J56" s="2"/>
      <c r="K56" s="2"/>
    </row>
    <row r="57" spans="1:11" ht="15" x14ac:dyDescent="0.2">
      <c r="A57" s="122"/>
      <c r="B57" s="122"/>
      <c r="C57" s="123" t="s">
        <v>28</v>
      </c>
      <c r="D57" s="123"/>
      <c r="E57" s="123"/>
      <c r="F57" s="123"/>
      <c r="G57" s="123"/>
      <c r="H57" s="2"/>
      <c r="I57" s="2"/>
      <c r="J57" s="2"/>
      <c r="K57" s="2"/>
    </row>
    <row r="58" spans="1:11" ht="15" x14ac:dyDescent="0.2">
      <c r="A58" s="4">
        <v>36</v>
      </c>
      <c r="B58" s="5"/>
      <c r="C58" s="5" t="s">
        <v>178</v>
      </c>
      <c r="D58" s="4" t="s">
        <v>15</v>
      </c>
      <c r="E58" s="6">
        <v>20</v>
      </c>
      <c r="F58" s="7"/>
      <c r="G58" s="8">
        <f t="shared" ref="G58:G63" si="3">F58*E58</f>
        <v>0</v>
      </c>
      <c r="H58" s="2"/>
      <c r="I58" s="2"/>
    </row>
    <row r="59" spans="1:11" ht="15" x14ac:dyDescent="0.2">
      <c r="A59" s="4">
        <v>37</v>
      </c>
      <c r="B59" s="5"/>
      <c r="C59" s="5" t="s">
        <v>177</v>
      </c>
      <c r="D59" s="4" t="s">
        <v>15</v>
      </c>
      <c r="E59" s="6">
        <v>1</v>
      </c>
      <c r="F59" s="7"/>
      <c r="G59" s="8">
        <f t="shared" si="3"/>
        <v>0</v>
      </c>
      <c r="H59" s="2"/>
      <c r="I59" s="2"/>
    </row>
    <row r="60" spans="1:11" ht="15" x14ac:dyDescent="0.2">
      <c r="A60" s="4">
        <v>38</v>
      </c>
      <c r="B60" s="5"/>
      <c r="C60" s="5" t="s">
        <v>176</v>
      </c>
      <c r="D60" s="4" t="s">
        <v>15</v>
      </c>
      <c r="E60" s="6">
        <v>72</v>
      </c>
      <c r="F60" s="7"/>
      <c r="G60" s="8">
        <f t="shared" si="3"/>
        <v>0</v>
      </c>
      <c r="H60" s="2"/>
      <c r="I60" s="2"/>
    </row>
    <row r="61" spans="1:11" ht="15" x14ac:dyDescent="0.2">
      <c r="A61" s="4">
        <v>39</v>
      </c>
      <c r="B61" s="5"/>
      <c r="C61" s="5" t="s">
        <v>175</v>
      </c>
      <c r="D61" s="4" t="s">
        <v>15</v>
      </c>
      <c r="E61" s="6">
        <v>31</v>
      </c>
      <c r="F61" s="7"/>
      <c r="G61" s="8">
        <f t="shared" si="3"/>
        <v>0</v>
      </c>
      <c r="H61" s="2"/>
      <c r="I61" s="2"/>
    </row>
    <row r="62" spans="1:11" ht="15" x14ac:dyDescent="0.2">
      <c r="A62" s="4">
        <v>40</v>
      </c>
      <c r="B62" s="5"/>
      <c r="C62" s="5" t="s">
        <v>29</v>
      </c>
      <c r="D62" s="4" t="s">
        <v>15</v>
      </c>
      <c r="E62" s="6">
        <v>8</v>
      </c>
      <c r="F62" s="7"/>
      <c r="G62" s="8">
        <f t="shared" si="3"/>
        <v>0</v>
      </c>
      <c r="H62" s="2"/>
      <c r="I62" s="2"/>
    </row>
    <row r="63" spans="1:11" ht="15" x14ac:dyDescent="0.2">
      <c r="A63" s="4">
        <v>41</v>
      </c>
      <c r="B63" s="5"/>
      <c r="C63" s="5" t="s">
        <v>174</v>
      </c>
      <c r="D63" s="4" t="s">
        <v>15</v>
      </c>
      <c r="E63" s="6">
        <v>1</v>
      </c>
      <c r="F63" s="7"/>
      <c r="G63" s="8">
        <f t="shared" si="3"/>
        <v>0</v>
      </c>
      <c r="H63" s="2"/>
      <c r="I63" s="2"/>
    </row>
    <row r="64" spans="1:11" ht="15" x14ac:dyDescent="0.2">
      <c r="A64" s="9"/>
      <c r="B64" s="9" t="s">
        <v>9</v>
      </c>
      <c r="C64" s="124" t="s">
        <v>28</v>
      </c>
      <c r="D64" s="125"/>
      <c r="E64" s="125"/>
      <c r="F64" s="125"/>
      <c r="G64" s="10">
        <f>SUM(G58:G63)</f>
        <v>0</v>
      </c>
      <c r="H64" s="2"/>
      <c r="I64" s="2"/>
      <c r="J64" s="2"/>
      <c r="K64" s="2"/>
    </row>
    <row r="65" spans="1:11" ht="15" x14ac:dyDescent="0.2">
      <c r="A65" s="12"/>
      <c r="B65" s="12" t="s">
        <v>9</v>
      </c>
      <c r="C65" s="126" t="s">
        <v>1</v>
      </c>
      <c r="D65" s="125"/>
      <c r="E65" s="125"/>
      <c r="F65" s="125"/>
      <c r="G65" s="13">
        <f>+G8+G12+G16+G19+G28+G36+G48+G56+G64</f>
        <v>0</v>
      </c>
      <c r="H65" s="2"/>
      <c r="I65" s="2"/>
      <c r="J65" s="2"/>
      <c r="K65" s="2"/>
    </row>
    <row r="66" spans="1:11" ht="15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 ht="15" x14ac:dyDescent="0.2">
      <c r="A67" s="119"/>
      <c r="B67" s="120"/>
      <c r="C67" s="120" t="s">
        <v>30</v>
      </c>
      <c r="D67" s="120"/>
      <c r="E67" s="120"/>
      <c r="F67" s="120"/>
      <c r="G67" s="121"/>
      <c r="H67" s="2"/>
      <c r="I67" s="2"/>
      <c r="J67" s="2"/>
      <c r="K67" s="2"/>
    </row>
    <row r="68" spans="1:11" ht="15" x14ac:dyDescent="0.2">
      <c r="A68" s="3" t="s">
        <v>2</v>
      </c>
      <c r="B68" s="3" t="s">
        <v>3</v>
      </c>
      <c r="C68" s="3" t="s">
        <v>4</v>
      </c>
      <c r="D68" s="3" t="s">
        <v>5</v>
      </c>
      <c r="E68" s="3" t="s">
        <v>6</v>
      </c>
      <c r="F68" s="3" t="s">
        <v>7</v>
      </c>
      <c r="G68" s="3" t="s">
        <v>8</v>
      </c>
      <c r="H68" s="2"/>
      <c r="I68" s="2"/>
      <c r="J68" s="2"/>
      <c r="K68" s="2"/>
    </row>
    <row r="69" spans="1:11" ht="15" x14ac:dyDescent="0.2">
      <c r="A69" s="122"/>
      <c r="B69" s="122"/>
      <c r="C69" s="123" t="s">
        <v>170</v>
      </c>
      <c r="D69" s="123"/>
      <c r="E69" s="123"/>
      <c r="F69" s="123"/>
      <c r="G69" s="123"/>
      <c r="H69" s="2"/>
      <c r="I69" s="2"/>
      <c r="J69" s="2"/>
      <c r="K69" s="2"/>
    </row>
    <row r="70" spans="1:11" ht="15" x14ac:dyDescent="0.2">
      <c r="A70" s="4">
        <v>42</v>
      </c>
      <c r="B70" s="5"/>
      <c r="C70" s="5" t="s">
        <v>173</v>
      </c>
      <c r="D70" s="4" t="s">
        <v>15</v>
      </c>
      <c r="E70" s="6">
        <v>1</v>
      </c>
      <c r="F70" s="7"/>
      <c r="G70" s="8">
        <f>F70*E70</f>
        <v>0</v>
      </c>
      <c r="H70" s="2"/>
      <c r="I70" s="2"/>
    </row>
    <row r="71" spans="1:11" ht="21" x14ac:dyDescent="0.2">
      <c r="A71" s="4">
        <v>43</v>
      </c>
      <c r="B71" s="5"/>
      <c r="C71" s="5" t="s">
        <v>172</v>
      </c>
      <c r="D71" s="4" t="s">
        <v>32</v>
      </c>
      <c r="E71" s="6">
        <v>40</v>
      </c>
      <c r="F71" s="7"/>
      <c r="G71" s="8">
        <f>F71*E71</f>
        <v>0</v>
      </c>
      <c r="H71" s="2"/>
      <c r="I71" s="2"/>
    </row>
    <row r="72" spans="1:11" ht="15" x14ac:dyDescent="0.2">
      <c r="A72" s="11"/>
      <c r="B72" s="11"/>
      <c r="C72" s="11" t="s">
        <v>171</v>
      </c>
      <c r="D72" s="11"/>
      <c r="E72" s="11"/>
      <c r="F72" s="11"/>
      <c r="G72" s="11"/>
      <c r="H72" s="2"/>
      <c r="I72" s="2"/>
    </row>
    <row r="73" spans="1:11" ht="15" x14ac:dyDescent="0.2">
      <c r="A73" s="9"/>
      <c r="B73" s="9" t="s">
        <v>9</v>
      </c>
      <c r="C73" s="124" t="s">
        <v>170</v>
      </c>
      <c r="D73" s="125"/>
      <c r="E73" s="125"/>
      <c r="F73" s="125"/>
      <c r="G73" s="10">
        <f>SUM(G70:G71)</f>
        <v>0</v>
      </c>
      <c r="H73" s="2"/>
      <c r="I73" s="2"/>
      <c r="J73" s="2"/>
      <c r="K73" s="2"/>
    </row>
    <row r="74" spans="1:11" ht="15" x14ac:dyDescent="0.2">
      <c r="A74" s="122"/>
      <c r="B74" s="122"/>
      <c r="C74" s="123" t="s">
        <v>31</v>
      </c>
      <c r="D74" s="123"/>
      <c r="E74" s="123"/>
      <c r="F74" s="123"/>
      <c r="G74" s="123"/>
      <c r="H74" s="2"/>
      <c r="I74" s="2"/>
      <c r="J74" s="2"/>
      <c r="K74" s="2"/>
    </row>
    <row r="75" spans="1:11" ht="15" x14ac:dyDescent="0.2">
      <c r="A75" s="4">
        <v>44</v>
      </c>
      <c r="B75" s="5"/>
      <c r="C75" s="5" t="s">
        <v>33</v>
      </c>
      <c r="D75" s="4" t="s">
        <v>32</v>
      </c>
      <c r="E75" s="6">
        <v>40</v>
      </c>
      <c r="F75" s="7"/>
      <c r="G75" s="8">
        <f>F75*E75</f>
        <v>0</v>
      </c>
      <c r="H75" s="2"/>
      <c r="I75" s="2"/>
    </row>
    <row r="76" spans="1:11" ht="15" x14ac:dyDescent="0.2">
      <c r="A76" s="9"/>
      <c r="B76" s="9" t="s">
        <v>9</v>
      </c>
      <c r="C76" s="124" t="s">
        <v>31</v>
      </c>
      <c r="D76" s="125"/>
      <c r="E76" s="125"/>
      <c r="F76" s="125"/>
      <c r="G76" s="10">
        <f>SUM(G75:G75)</f>
        <v>0</v>
      </c>
      <c r="H76" s="2"/>
      <c r="I76" s="2"/>
      <c r="J76" s="2"/>
      <c r="K76" s="2"/>
    </row>
    <row r="77" spans="1:11" ht="15" x14ac:dyDescent="0.2">
      <c r="A77" s="122"/>
      <c r="B77" s="122"/>
      <c r="C77" s="123" t="s">
        <v>35</v>
      </c>
      <c r="D77" s="123"/>
      <c r="E77" s="123"/>
      <c r="F77" s="123"/>
      <c r="G77" s="123"/>
      <c r="H77" s="2"/>
      <c r="I77" s="2"/>
      <c r="J77" s="2"/>
      <c r="K77" s="2"/>
    </row>
    <row r="78" spans="1:11" ht="15" x14ac:dyDescent="0.2">
      <c r="A78" s="4">
        <v>45</v>
      </c>
      <c r="B78" s="5"/>
      <c r="C78" s="5" t="s">
        <v>169</v>
      </c>
      <c r="D78" s="4" t="s">
        <v>32</v>
      </c>
      <c r="E78" s="6">
        <v>10</v>
      </c>
      <c r="F78" s="7"/>
      <c r="G78" s="8">
        <f t="shared" ref="G78:G116" si="4">F78*E78</f>
        <v>0</v>
      </c>
      <c r="H78" s="2"/>
      <c r="I78" s="2"/>
    </row>
    <row r="79" spans="1:11" ht="15" x14ac:dyDescent="0.2">
      <c r="A79" s="4">
        <v>46</v>
      </c>
      <c r="B79" s="5"/>
      <c r="C79" s="5" t="s">
        <v>168</v>
      </c>
      <c r="D79" s="4" t="s">
        <v>15</v>
      </c>
      <c r="E79" s="6">
        <v>6</v>
      </c>
      <c r="F79" s="7"/>
      <c r="G79" s="8">
        <f t="shared" si="4"/>
        <v>0</v>
      </c>
      <c r="H79" s="2"/>
      <c r="I79" s="2"/>
    </row>
    <row r="80" spans="1:11" ht="15" x14ac:dyDescent="0.2">
      <c r="A80" s="4">
        <v>47</v>
      </c>
      <c r="B80" s="5"/>
      <c r="C80" s="5" t="s">
        <v>36</v>
      </c>
      <c r="D80" s="4" t="s">
        <v>15</v>
      </c>
      <c r="E80" s="6">
        <v>6</v>
      </c>
      <c r="F80" s="7"/>
      <c r="G80" s="8">
        <f t="shared" si="4"/>
        <v>0</v>
      </c>
      <c r="H80" s="2"/>
      <c r="I80" s="2"/>
    </row>
    <row r="81" spans="1:9" ht="21" x14ac:dyDescent="0.2">
      <c r="A81" s="4">
        <v>48</v>
      </c>
      <c r="B81" s="5" t="s">
        <v>37</v>
      </c>
      <c r="C81" s="5" t="s">
        <v>115</v>
      </c>
      <c r="D81" s="4" t="s">
        <v>15</v>
      </c>
      <c r="E81" s="6">
        <v>20</v>
      </c>
      <c r="F81" s="7"/>
      <c r="G81" s="8">
        <f t="shared" si="4"/>
        <v>0</v>
      </c>
      <c r="H81" s="2"/>
      <c r="I81" s="2"/>
    </row>
    <row r="82" spans="1:9" ht="15" x14ac:dyDescent="0.2">
      <c r="A82" s="4">
        <v>49</v>
      </c>
      <c r="B82" s="5" t="s">
        <v>167</v>
      </c>
      <c r="C82" s="5" t="s">
        <v>166</v>
      </c>
      <c r="D82" s="4" t="s">
        <v>18</v>
      </c>
      <c r="E82" s="6">
        <v>80</v>
      </c>
      <c r="F82" s="7"/>
      <c r="G82" s="8">
        <f t="shared" si="4"/>
        <v>0</v>
      </c>
      <c r="H82" s="2"/>
      <c r="I82" s="2"/>
    </row>
    <row r="83" spans="1:9" ht="15" x14ac:dyDescent="0.2">
      <c r="A83" s="4">
        <v>50</v>
      </c>
      <c r="B83" s="5" t="s">
        <v>165</v>
      </c>
      <c r="C83" s="5" t="s">
        <v>164</v>
      </c>
      <c r="D83" s="4" t="s">
        <v>18</v>
      </c>
      <c r="E83" s="6">
        <v>80</v>
      </c>
      <c r="F83" s="7"/>
      <c r="G83" s="8">
        <f t="shared" si="4"/>
        <v>0</v>
      </c>
      <c r="H83" s="2"/>
      <c r="I83" s="2"/>
    </row>
    <row r="84" spans="1:9" ht="15" x14ac:dyDescent="0.2">
      <c r="A84" s="4">
        <v>51</v>
      </c>
      <c r="B84" s="5" t="s">
        <v>114</v>
      </c>
      <c r="C84" s="5" t="s">
        <v>163</v>
      </c>
      <c r="D84" s="4" t="s">
        <v>18</v>
      </c>
      <c r="E84" s="6">
        <v>30</v>
      </c>
      <c r="F84" s="7"/>
      <c r="G84" s="8">
        <f t="shared" si="4"/>
        <v>0</v>
      </c>
      <c r="H84" s="2"/>
      <c r="I84" s="2"/>
    </row>
    <row r="85" spans="1:9" ht="15" x14ac:dyDescent="0.2">
      <c r="A85" s="4">
        <v>52</v>
      </c>
      <c r="B85" s="5" t="s">
        <v>162</v>
      </c>
      <c r="C85" s="5" t="s">
        <v>161</v>
      </c>
      <c r="D85" s="4" t="s">
        <v>15</v>
      </c>
      <c r="E85" s="6">
        <v>6</v>
      </c>
      <c r="F85" s="7"/>
      <c r="G85" s="8">
        <f t="shared" si="4"/>
        <v>0</v>
      </c>
      <c r="H85" s="2"/>
      <c r="I85" s="2"/>
    </row>
    <row r="86" spans="1:9" ht="15" x14ac:dyDescent="0.2">
      <c r="A86" s="4">
        <v>53</v>
      </c>
      <c r="B86" s="5" t="s">
        <v>160</v>
      </c>
      <c r="C86" s="5" t="s">
        <v>159</v>
      </c>
      <c r="D86" s="4" t="s">
        <v>18</v>
      </c>
      <c r="E86" s="6">
        <v>140</v>
      </c>
      <c r="F86" s="7"/>
      <c r="G86" s="8">
        <f t="shared" si="4"/>
        <v>0</v>
      </c>
      <c r="H86" s="2"/>
      <c r="I86" s="2"/>
    </row>
    <row r="87" spans="1:9" ht="15" x14ac:dyDescent="0.2">
      <c r="A87" s="4">
        <v>54</v>
      </c>
      <c r="B87" s="5"/>
      <c r="C87" s="5" t="s">
        <v>158</v>
      </c>
      <c r="D87" s="4" t="s">
        <v>15</v>
      </c>
      <c r="E87" s="6">
        <v>1</v>
      </c>
      <c r="F87" s="7"/>
      <c r="G87" s="8">
        <f t="shared" si="4"/>
        <v>0</v>
      </c>
      <c r="H87" s="2"/>
      <c r="I87" s="2"/>
    </row>
    <row r="88" spans="1:9" ht="15" x14ac:dyDescent="0.2">
      <c r="A88" s="4">
        <v>55</v>
      </c>
      <c r="B88" s="5" t="s">
        <v>38</v>
      </c>
      <c r="C88" s="5" t="s">
        <v>39</v>
      </c>
      <c r="D88" s="4" t="s">
        <v>15</v>
      </c>
      <c r="E88" s="6">
        <v>72</v>
      </c>
      <c r="F88" s="7"/>
      <c r="G88" s="8">
        <f t="shared" si="4"/>
        <v>0</v>
      </c>
      <c r="H88" s="2"/>
      <c r="I88" s="2"/>
    </row>
    <row r="89" spans="1:9" ht="15" x14ac:dyDescent="0.2">
      <c r="A89" s="4">
        <v>56</v>
      </c>
      <c r="B89" s="5"/>
      <c r="C89" s="5" t="s">
        <v>157</v>
      </c>
      <c r="D89" s="4" t="s">
        <v>15</v>
      </c>
      <c r="E89" s="6">
        <v>1</v>
      </c>
      <c r="F89" s="7"/>
      <c r="G89" s="8">
        <f t="shared" si="4"/>
        <v>0</v>
      </c>
      <c r="H89" s="2"/>
      <c r="I89" s="2"/>
    </row>
    <row r="90" spans="1:9" ht="15" x14ac:dyDescent="0.2">
      <c r="A90" s="4">
        <v>57</v>
      </c>
      <c r="B90" s="5" t="s">
        <v>156</v>
      </c>
      <c r="C90" s="5" t="s">
        <v>155</v>
      </c>
      <c r="D90" s="4" t="s">
        <v>15</v>
      </c>
      <c r="E90" s="6">
        <v>17</v>
      </c>
      <c r="F90" s="7"/>
      <c r="G90" s="8">
        <f t="shared" si="4"/>
        <v>0</v>
      </c>
      <c r="H90" s="2"/>
      <c r="I90" s="2"/>
    </row>
    <row r="91" spans="1:9" ht="15" x14ac:dyDescent="0.2">
      <c r="A91" s="4">
        <v>58</v>
      </c>
      <c r="B91" s="5" t="s">
        <v>40</v>
      </c>
      <c r="C91" s="5" t="s">
        <v>154</v>
      </c>
      <c r="D91" s="4" t="s">
        <v>15</v>
      </c>
      <c r="E91" s="6">
        <v>67</v>
      </c>
      <c r="F91" s="7"/>
      <c r="G91" s="8">
        <f t="shared" si="4"/>
        <v>0</v>
      </c>
      <c r="H91" s="2"/>
      <c r="I91" s="2"/>
    </row>
    <row r="92" spans="1:9" ht="15" x14ac:dyDescent="0.2">
      <c r="A92" s="4">
        <v>59</v>
      </c>
      <c r="B92" s="5"/>
      <c r="C92" s="5" t="s">
        <v>153</v>
      </c>
      <c r="D92" s="4" t="s">
        <v>15</v>
      </c>
      <c r="E92" s="6">
        <v>2</v>
      </c>
      <c r="F92" s="7"/>
      <c r="G92" s="8">
        <f t="shared" si="4"/>
        <v>0</v>
      </c>
      <c r="H92" s="2"/>
      <c r="I92" s="2"/>
    </row>
    <row r="93" spans="1:9" ht="15" x14ac:dyDescent="0.2">
      <c r="A93" s="4">
        <v>60</v>
      </c>
      <c r="B93" s="5"/>
      <c r="C93" s="5" t="s">
        <v>152</v>
      </c>
      <c r="D93" s="4" t="s">
        <v>15</v>
      </c>
      <c r="E93" s="6">
        <v>1</v>
      </c>
      <c r="F93" s="7"/>
      <c r="G93" s="8">
        <f t="shared" si="4"/>
        <v>0</v>
      </c>
      <c r="H93" s="2"/>
      <c r="I93" s="2"/>
    </row>
    <row r="94" spans="1:9" ht="15" x14ac:dyDescent="0.2">
      <c r="A94" s="4">
        <v>61</v>
      </c>
      <c r="B94" s="5" t="s">
        <v>41</v>
      </c>
      <c r="C94" s="5" t="s">
        <v>42</v>
      </c>
      <c r="D94" s="4" t="s">
        <v>18</v>
      </c>
      <c r="E94" s="6">
        <v>1360</v>
      </c>
      <c r="F94" s="7"/>
      <c r="G94" s="8">
        <f t="shared" si="4"/>
        <v>0</v>
      </c>
      <c r="H94" s="2"/>
      <c r="I94" s="2"/>
    </row>
    <row r="95" spans="1:9" ht="15" x14ac:dyDescent="0.2">
      <c r="A95" s="4">
        <v>62</v>
      </c>
      <c r="B95" s="5" t="s">
        <v>43</v>
      </c>
      <c r="C95" s="5" t="s">
        <v>44</v>
      </c>
      <c r="D95" s="4" t="s">
        <v>18</v>
      </c>
      <c r="E95" s="6">
        <v>410</v>
      </c>
      <c r="F95" s="7"/>
      <c r="G95" s="8">
        <f t="shared" si="4"/>
        <v>0</v>
      </c>
      <c r="H95" s="2"/>
      <c r="I95" s="2"/>
    </row>
    <row r="96" spans="1:9" ht="15" x14ac:dyDescent="0.2">
      <c r="A96" s="4">
        <v>63</v>
      </c>
      <c r="B96" s="5" t="s">
        <v>151</v>
      </c>
      <c r="C96" s="5" t="s">
        <v>150</v>
      </c>
      <c r="D96" s="4" t="s">
        <v>18</v>
      </c>
      <c r="E96" s="6">
        <v>150</v>
      </c>
      <c r="F96" s="7"/>
      <c r="G96" s="8">
        <f t="shared" si="4"/>
        <v>0</v>
      </c>
      <c r="H96" s="2"/>
      <c r="I96" s="2"/>
    </row>
    <row r="97" spans="1:9" ht="15" x14ac:dyDescent="0.2">
      <c r="A97" s="4">
        <v>64</v>
      </c>
      <c r="B97" s="5"/>
      <c r="C97" s="5" t="s">
        <v>149</v>
      </c>
      <c r="D97" s="4" t="s">
        <v>18</v>
      </c>
      <c r="E97" s="6">
        <v>90</v>
      </c>
      <c r="F97" s="7"/>
      <c r="G97" s="8">
        <f t="shared" si="4"/>
        <v>0</v>
      </c>
      <c r="H97" s="2"/>
      <c r="I97" s="2"/>
    </row>
    <row r="98" spans="1:9" ht="15" x14ac:dyDescent="0.2">
      <c r="A98" s="4">
        <v>65</v>
      </c>
      <c r="B98" s="5"/>
      <c r="C98" s="5" t="s">
        <v>148</v>
      </c>
      <c r="D98" s="4" t="s">
        <v>147</v>
      </c>
      <c r="E98" s="6">
        <v>1</v>
      </c>
      <c r="F98" s="7"/>
      <c r="G98" s="8">
        <f t="shared" si="4"/>
        <v>0</v>
      </c>
      <c r="H98" s="2"/>
      <c r="I98" s="2"/>
    </row>
    <row r="99" spans="1:9" ht="15" x14ac:dyDescent="0.2">
      <c r="A99" s="4">
        <v>66</v>
      </c>
      <c r="B99" s="5"/>
      <c r="C99" s="5" t="s">
        <v>146</v>
      </c>
      <c r="D99" s="4" t="s">
        <v>32</v>
      </c>
      <c r="E99" s="6">
        <v>10</v>
      </c>
      <c r="F99" s="7"/>
      <c r="G99" s="8">
        <f t="shared" si="4"/>
        <v>0</v>
      </c>
      <c r="H99" s="2"/>
      <c r="I99" s="2"/>
    </row>
    <row r="100" spans="1:9" ht="15" x14ac:dyDescent="0.2">
      <c r="A100" s="4">
        <v>67</v>
      </c>
      <c r="B100" s="5"/>
      <c r="C100" s="5" t="s">
        <v>145</v>
      </c>
      <c r="D100" s="4" t="s">
        <v>15</v>
      </c>
      <c r="E100" s="6">
        <v>1</v>
      </c>
      <c r="F100" s="7"/>
      <c r="G100" s="8">
        <f t="shared" si="4"/>
        <v>0</v>
      </c>
      <c r="H100" s="2"/>
      <c r="I100" s="2"/>
    </row>
    <row r="101" spans="1:9" ht="21" x14ac:dyDescent="0.2">
      <c r="A101" s="4">
        <v>68</v>
      </c>
      <c r="B101" s="5"/>
      <c r="C101" s="5" t="s">
        <v>144</v>
      </c>
      <c r="D101" s="4" t="s">
        <v>32</v>
      </c>
      <c r="E101" s="6">
        <v>10</v>
      </c>
      <c r="F101" s="7"/>
      <c r="G101" s="8">
        <f t="shared" si="4"/>
        <v>0</v>
      </c>
      <c r="H101" s="2"/>
      <c r="I101" s="2"/>
    </row>
    <row r="102" spans="1:9" ht="15" x14ac:dyDescent="0.2">
      <c r="A102" s="4">
        <v>69</v>
      </c>
      <c r="B102" s="5" t="s">
        <v>143</v>
      </c>
      <c r="C102" s="5" t="s">
        <v>142</v>
      </c>
      <c r="D102" s="4" t="s">
        <v>15</v>
      </c>
      <c r="E102" s="6">
        <v>10</v>
      </c>
      <c r="F102" s="7"/>
      <c r="G102" s="8">
        <f t="shared" si="4"/>
        <v>0</v>
      </c>
      <c r="H102" s="2"/>
      <c r="I102" s="2"/>
    </row>
    <row r="103" spans="1:9" ht="15" x14ac:dyDescent="0.2">
      <c r="A103" s="4">
        <v>70</v>
      </c>
      <c r="B103" s="5" t="s">
        <v>45</v>
      </c>
      <c r="C103" s="5" t="s">
        <v>46</v>
      </c>
      <c r="D103" s="4" t="s">
        <v>15</v>
      </c>
      <c r="E103" s="6">
        <v>180</v>
      </c>
      <c r="F103" s="7"/>
      <c r="G103" s="8">
        <f t="shared" si="4"/>
        <v>0</v>
      </c>
      <c r="H103" s="2"/>
      <c r="I103" s="2"/>
    </row>
    <row r="104" spans="1:9" ht="15" x14ac:dyDescent="0.2">
      <c r="A104" s="4">
        <v>71</v>
      </c>
      <c r="B104" s="5"/>
      <c r="C104" s="5" t="s">
        <v>47</v>
      </c>
      <c r="D104" s="4" t="s">
        <v>15</v>
      </c>
      <c r="E104" s="6">
        <v>1</v>
      </c>
      <c r="F104" s="7"/>
      <c r="G104" s="8">
        <f t="shared" si="4"/>
        <v>0</v>
      </c>
      <c r="H104" s="2"/>
      <c r="I104" s="2"/>
    </row>
    <row r="105" spans="1:9" ht="15" x14ac:dyDescent="0.2">
      <c r="A105" s="4">
        <v>72</v>
      </c>
      <c r="B105" s="5"/>
      <c r="C105" s="5" t="s">
        <v>48</v>
      </c>
      <c r="D105" s="4" t="s">
        <v>15</v>
      </c>
      <c r="E105" s="6">
        <v>1</v>
      </c>
      <c r="F105" s="7"/>
      <c r="G105" s="8">
        <f t="shared" si="4"/>
        <v>0</v>
      </c>
      <c r="H105" s="2"/>
      <c r="I105" s="2"/>
    </row>
    <row r="106" spans="1:9" ht="15" x14ac:dyDescent="0.2">
      <c r="A106" s="4">
        <v>73</v>
      </c>
      <c r="B106" s="5"/>
      <c r="C106" s="5" t="s">
        <v>141</v>
      </c>
      <c r="D106" s="4" t="s">
        <v>32</v>
      </c>
      <c r="E106" s="6">
        <v>2</v>
      </c>
      <c r="F106" s="7"/>
      <c r="G106" s="8">
        <f t="shared" si="4"/>
        <v>0</v>
      </c>
      <c r="H106" s="2"/>
      <c r="I106" s="2"/>
    </row>
    <row r="107" spans="1:9" ht="15" x14ac:dyDescent="0.2">
      <c r="A107" s="4">
        <v>74</v>
      </c>
      <c r="B107" s="5"/>
      <c r="C107" s="5" t="s">
        <v>140</v>
      </c>
      <c r="D107" s="4" t="s">
        <v>15</v>
      </c>
      <c r="E107" s="6">
        <v>2</v>
      </c>
      <c r="F107" s="7"/>
      <c r="G107" s="8">
        <f t="shared" si="4"/>
        <v>0</v>
      </c>
      <c r="H107" s="2"/>
      <c r="I107" s="2"/>
    </row>
    <row r="108" spans="1:9" ht="15" x14ac:dyDescent="0.2">
      <c r="A108" s="4">
        <v>75</v>
      </c>
      <c r="B108" s="5" t="s">
        <v>139</v>
      </c>
      <c r="C108" s="5" t="s">
        <v>138</v>
      </c>
      <c r="D108" s="4" t="s">
        <v>15</v>
      </c>
      <c r="E108" s="6">
        <v>1</v>
      </c>
      <c r="F108" s="7"/>
      <c r="G108" s="8">
        <f t="shared" si="4"/>
        <v>0</v>
      </c>
      <c r="H108" s="2"/>
      <c r="I108" s="2"/>
    </row>
    <row r="109" spans="1:9" ht="15" x14ac:dyDescent="0.2">
      <c r="A109" s="4">
        <v>76</v>
      </c>
      <c r="B109" s="5"/>
      <c r="C109" s="5" t="s">
        <v>137</v>
      </c>
      <c r="D109" s="4" t="s">
        <v>15</v>
      </c>
      <c r="E109" s="6">
        <v>21</v>
      </c>
      <c r="F109" s="7"/>
      <c r="G109" s="8">
        <f t="shared" si="4"/>
        <v>0</v>
      </c>
      <c r="H109" s="2"/>
      <c r="I109" s="2"/>
    </row>
    <row r="110" spans="1:9" ht="15" x14ac:dyDescent="0.2">
      <c r="A110" s="4">
        <v>77</v>
      </c>
      <c r="B110" s="5" t="s">
        <v>136</v>
      </c>
      <c r="C110" s="5" t="s">
        <v>135</v>
      </c>
      <c r="D110" s="4" t="s">
        <v>15</v>
      </c>
      <c r="E110" s="6">
        <v>1</v>
      </c>
      <c r="F110" s="7"/>
      <c r="G110" s="8">
        <f t="shared" si="4"/>
        <v>0</v>
      </c>
      <c r="H110" s="2"/>
      <c r="I110" s="2"/>
    </row>
    <row r="111" spans="1:9" ht="15" x14ac:dyDescent="0.2">
      <c r="A111" s="4">
        <v>78</v>
      </c>
      <c r="B111" s="5"/>
      <c r="C111" s="5" t="s">
        <v>134</v>
      </c>
      <c r="D111" s="4" t="s">
        <v>15</v>
      </c>
      <c r="E111" s="6">
        <v>2</v>
      </c>
      <c r="F111" s="7"/>
      <c r="G111" s="8">
        <f t="shared" si="4"/>
        <v>0</v>
      </c>
      <c r="H111" s="2"/>
      <c r="I111" s="2"/>
    </row>
    <row r="112" spans="1:9" ht="15" x14ac:dyDescent="0.2">
      <c r="A112" s="4">
        <v>79</v>
      </c>
      <c r="B112" s="5"/>
      <c r="C112" s="5" t="s">
        <v>133</v>
      </c>
      <c r="D112" s="4" t="s">
        <v>15</v>
      </c>
      <c r="E112" s="6">
        <v>40</v>
      </c>
      <c r="F112" s="7"/>
      <c r="G112" s="8">
        <f t="shared" si="4"/>
        <v>0</v>
      </c>
      <c r="H112" s="2"/>
      <c r="I112" s="2"/>
    </row>
    <row r="113" spans="1:11" ht="15" x14ac:dyDescent="0.2">
      <c r="A113" s="4">
        <v>80</v>
      </c>
      <c r="B113" s="5" t="s">
        <v>132</v>
      </c>
      <c r="C113" s="5" t="s">
        <v>131</v>
      </c>
      <c r="D113" s="4" t="s">
        <v>15</v>
      </c>
      <c r="E113" s="6">
        <v>1</v>
      </c>
      <c r="F113" s="7"/>
      <c r="G113" s="8">
        <f t="shared" si="4"/>
        <v>0</v>
      </c>
      <c r="H113" s="2"/>
      <c r="I113" s="2"/>
    </row>
    <row r="114" spans="1:11" ht="15" x14ac:dyDescent="0.2">
      <c r="A114" s="4">
        <v>81</v>
      </c>
      <c r="B114" s="5" t="s">
        <v>49</v>
      </c>
      <c r="C114" s="5" t="s">
        <v>130</v>
      </c>
      <c r="D114" s="4" t="s">
        <v>15</v>
      </c>
      <c r="E114" s="6">
        <v>52</v>
      </c>
      <c r="F114" s="7"/>
      <c r="G114" s="8">
        <f t="shared" si="4"/>
        <v>0</v>
      </c>
      <c r="H114" s="2"/>
      <c r="I114" s="2"/>
    </row>
    <row r="115" spans="1:11" ht="21" x14ac:dyDescent="0.2">
      <c r="A115" s="4">
        <v>82</v>
      </c>
      <c r="B115" s="5" t="s">
        <v>113</v>
      </c>
      <c r="C115" s="5" t="s">
        <v>129</v>
      </c>
      <c r="D115" s="4" t="s">
        <v>15</v>
      </c>
      <c r="E115" s="6">
        <v>72</v>
      </c>
      <c r="F115" s="7"/>
      <c r="G115" s="8">
        <f t="shared" si="4"/>
        <v>0</v>
      </c>
      <c r="H115" s="2"/>
      <c r="I115" s="2"/>
    </row>
    <row r="116" spans="1:11" ht="15" x14ac:dyDescent="0.2">
      <c r="A116" s="4">
        <v>83</v>
      </c>
      <c r="B116" s="5" t="s">
        <v>50</v>
      </c>
      <c r="C116" s="5" t="s">
        <v>128</v>
      </c>
      <c r="D116" s="4" t="s">
        <v>15</v>
      </c>
      <c r="E116" s="6">
        <v>6</v>
      </c>
      <c r="F116" s="7"/>
      <c r="G116" s="8">
        <f t="shared" si="4"/>
        <v>0</v>
      </c>
      <c r="H116" s="2"/>
      <c r="I116" s="2"/>
    </row>
    <row r="117" spans="1:11" ht="15" x14ac:dyDescent="0.2">
      <c r="A117" s="9"/>
      <c r="B117" s="9" t="s">
        <v>9</v>
      </c>
      <c r="C117" s="124" t="s">
        <v>35</v>
      </c>
      <c r="D117" s="125"/>
      <c r="E117" s="125"/>
      <c r="F117" s="125"/>
      <c r="G117" s="10">
        <f>SUM(G78:G116)</f>
        <v>0</v>
      </c>
      <c r="H117" s="2"/>
      <c r="I117" s="2"/>
      <c r="J117" s="2"/>
      <c r="K117" s="2"/>
    </row>
    <row r="118" spans="1:11" ht="15" x14ac:dyDescent="0.2">
      <c r="A118" s="122"/>
      <c r="B118" s="122"/>
      <c r="C118" s="123" t="s">
        <v>51</v>
      </c>
      <c r="D118" s="123"/>
      <c r="E118" s="123"/>
      <c r="F118" s="123"/>
      <c r="G118" s="123"/>
      <c r="H118" s="2"/>
      <c r="I118" s="2"/>
      <c r="J118" s="2"/>
      <c r="K118" s="2"/>
    </row>
    <row r="119" spans="1:11" ht="15" x14ac:dyDescent="0.2">
      <c r="A119" s="4">
        <v>84</v>
      </c>
      <c r="B119" s="5" t="s">
        <v>127</v>
      </c>
      <c r="C119" s="5" t="s">
        <v>126</v>
      </c>
      <c r="D119" s="4" t="s">
        <v>18</v>
      </c>
      <c r="E119" s="6">
        <v>410</v>
      </c>
      <c r="F119" s="7"/>
      <c r="G119" s="8">
        <f t="shared" ref="G119:G124" si="5">F119*E119</f>
        <v>0</v>
      </c>
      <c r="H119" s="2"/>
      <c r="I119" s="2"/>
    </row>
    <row r="120" spans="1:11" ht="15" x14ac:dyDescent="0.2">
      <c r="A120" s="4">
        <v>85</v>
      </c>
      <c r="B120" s="5"/>
      <c r="C120" s="5" t="s">
        <v>125</v>
      </c>
      <c r="D120" s="4" t="s">
        <v>124</v>
      </c>
      <c r="E120" s="6">
        <v>28</v>
      </c>
      <c r="F120" s="7"/>
      <c r="G120" s="8">
        <f t="shared" si="5"/>
        <v>0</v>
      </c>
      <c r="H120" s="2"/>
      <c r="I120" s="2"/>
    </row>
    <row r="121" spans="1:11" ht="15" x14ac:dyDescent="0.2">
      <c r="A121" s="4">
        <v>86</v>
      </c>
      <c r="B121" s="5" t="s">
        <v>53</v>
      </c>
      <c r="C121" s="5" t="s">
        <v>52</v>
      </c>
      <c r="D121" s="4" t="s">
        <v>15</v>
      </c>
      <c r="E121" s="6">
        <v>78</v>
      </c>
      <c r="F121" s="7"/>
      <c r="G121" s="8">
        <f t="shared" si="5"/>
        <v>0</v>
      </c>
      <c r="H121" s="2"/>
      <c r="I121" s="2"/>
    </row>
    <row r="122" spans="1:11" ht="15" x14ac:dyDescent="0.2">
      <c r="A122" s="4">
        <v>87</v>
      </c>
      <c r="B122" s="5" t="s">
        <v>123</v>
      </c>
      <c r="C122" s="5" t="s">
        <v>122</v>
      </c>
      <c r="D122" s="4" t="s">
        <v>15</v>
      </c>
      <c r="E122" s="6">
        <v>1</v>
      </c>
      <c r="F122" s="7"/>
      <c r="G122" s="8">
        <f t="shared" si="5"/>
        <v>0</v>
      </c>
      <c r="H122" s="2"/>
      <c r="I122" s="2"/>
    </row>
    <row r="123" spans="1:11" ht="15" x14ac:dyDescent="0.2">
      <c r="A123" s="4">
        <v>88</v>
      </c>
      <c r="B123" s="5"/>
      <c r="C123" s="5" t="s">
        <v>121</v>
      </c>
      <c r="D123" s="4" t="s">
        <v>15</v>
      </c>
      <c r="E123" s="6">
        <v>15</v>
      </c>
      <c r="F123" s="7"/>
      <c r="G123" s="8">
        <f t="shared" si="5"/>
        <v>0</v>
      </c>
      <c r="H123" s="2"/>
      <c r="I123" s="2"/>
    </row>
    <row r="124" spans="1:11" ht="15" x14ac:dyDescent="0.2">
      <c r="A124" s="4">
        <v>89</v>
      </c>
      <c r="B124" s="5" t="s">
        <v>54</v>
      </c>
      <c r="C124" s="5" t="s">
        <v>55</v>
      </c>
      <c r="D124" s="4" t="s">
        <v>18</v>
      </c>
      <c r="E124" s="6">
        <v>410</v>
      </c>
      <c r="F124" s="7"/>
      <c r="G124" s="8">
        <f t="shared" si="5"/>
        <v>0</v>
      </c>
      <c r="H124" s="2"/>
      <c r="I124" s="2"/>
    </row>
    <row r="125" spans="1:11" ht="15" x14ac:dyDescent="0.2">
      <c r="A125" s="9"/>
      <c r="B125" s="9" t="s">
        <v>9</v>
      </c>
      <c r="C125" s="124" t="s">
        <v>51</v>
      </c>
      <c r="D125" s="125"/>
      <c r="E125" s="125"/>
      <c r="F125" s="125"/>
      <c r="G125" s="10">
        <f>SUM(G119:G124)</f>
        <v>0</v>
      </c>
      <c r="H125" s="2"/>
      <c r="I125" s="2"/>
      <c r="J125" s="2"/>
      <c r="K125" s="2"/>
    </row>
    <row r="126" spans="1:11" ht="15" x14ac:dyDescent="0.2">
      <c r="A126" s="12"/>
      <c r="B126" s="12" t="s">
        <v>9</v>
      </c>
      <c r="C126" s="126" t="s">
        <v>30</v>
      </c>
      <c r="D126" s="125"/>
      <c r="E126" s="125"/>
      <c r="F126" s="125"/>
      <c r="G126" s="13">
        <f>+G73+G76+G117+G125</f>
        <v>0</v>
      </c>
      <c r="H126" s="2"/>
      <c r="I126" s="2"/>
      <c r="J126" s="2"/>
      <c r="K126" s="2"/>
    </row>
    <row r="127" spans="1:11" ht="15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ht="15" x14ac:dyDescent="0.2">
      <c r="A128" s="127" t="s">
        <v>56</v>
      </c>
      <c r="B128" s="127"/>
      <c r="C128" s="127"/>
      <c r="D128" s="127"/>
      <c r="E128" s="127"/>
      <c r="F128" s="127"/>
      <c r="G128" s="14">
        <f>+G65+G126</f>
        <v>0</v>
      </c>
      <c r="H128" s="2"/>
    </row>
  </sheetData>
  <mergeCells count="50">
    <mergeCell ref="A74:B74"/>
    <mergeCell ref="C74:G74"/>
    <mergeCell ref="C76:F76"/>
    <mergeCell ref="C126:F126"/>
    <mergeCell ref="A128:F128"/>
    <mergeCell ref="A77:B77"/>
    <mergeCell ref="C77:G77"/>
    <mergeCell ref="C117:F117"/>
    <mergeCell ref="A118:B118"/>
    <mergeCell ref="C118:G118"/>
    <mergeCell ref="C125:F125"/>
    <mergeCell ref="A67:B67"/>
    <mergeCell ref="C67:G67"/>
    <mergeCell ref="A69:B69"/>
    <mergeCell ref="C69:G69"/>
    <mergeCell ref="C73:F73"/>
    <mergeCell ref="C56:F56"/>
    <mergeCell ref="A57:B57"/>
    <mergeCell ref="C57:G57"/>
    <mergeCell ref="C64:F64"/>
    <mergeCell ref="C65:F65"/>
    <mergeCell ref="C36:F36"/>
    <mergeCell ref="A37:B37"/>
    <mergeCell ref="C37:G37"/>
    <mergeCell ref="C48:F48"/>
    <mergeCell ref="A49:B49"/>
    <mergeCell ref="C49:G49"/>
    <mergeCell ref="C19:F19"/>
    <mergeCell ref="A20:B20"/>
    <mergeCell ref="C20:G20"/>
    <mergeCell ref="C28:F28"/>
    <mergeCell ref="A29:B29"/>
    <mergeCell ref="C29:G29"/>
    <mergeCell ref="C12:F12"/>
    <mergeCell ref="A13:B13"/>
    <mergeCell ref="C13:G13"/>
    <mergeCell ref="C16:F16"/>
    <mergeCell ref="A17:B17"/>
    <mergeCell ref="C17:G17"/>
    <mergeCell ref="A6:B6"/>
    <mergeCell ref="C6:G6"/>
    <mergeCell ref="C8:F8"/>
    <mergeCell ref="A9:B9"/>
    <mergeCell ref="C9:G9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6"/>
  <sheetViews>
    <sheetView showGridLines="0" topLeftCell="A19" workbookViewId="0">
      <selection activeCell="F31" sqref="F31:F42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116">
        <v>34151</v>
      </c>
      <c r="B1" s="116"/>
      <c r="C1" s="116" t="s">
        <v>230</v>
      </c>
      <c r="D1" s="116"/>
      <c r="E1" s="116"/>
      <c r="F1" s="116"/>
      <c r="G1" s="116"/>
      <c r="H1" s="2"/>
      <c r="I1" s="2"/>
      <c r="J1" s="2"/>
      <c r="K1" s="2"/>
    </row>
    <row r="2" spans="1:11" ht="24.95" customHeight="1" x14ac:dyDescent="0.2">
      <c r="A2" s="117" t="s">
        <v>0</v>
      </c>
      <c r="B2" s="117"/>
      <c r="C2" s="118" t="s">
        <v>229</v>
      </c>
      <c r="D2" s="118"/>
      <c r="E2" s="118"/>
      <c r="F2" s="118"/>
      <c r="G2" s="118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119"/>
      <c r="B4" s="120"/>
      <c r="C4" s="120" t="s">
        <v>1</v>
      </c>
      <c r="D4" s="120"/>
      <c r="E4" s="120"/>
      <c r="F4" s="120"/>
      <c r="G4" s="121"/>
      <c r="H4" s="2"/>
      <c r="I4" s="2"/>
      <c r="J4" s="2"/>
      <c r="K4" s="2"/>
    </row>
    <row r="5" spans="1:11" ht="15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2"/>
      <c r="I5" s="2"/>
      <c r="J5" s="2"/>
      <c r="K5" s="2"/>
    </row>
    <row r="6" spans="1:11" ht="15" x14ac:dyDescent="0.2">
      <c r="A6" s="122"/>
      <c r="B6" s="122"/>
      <c r="C6" s="123" t="s">
        <v>19</v>
      </c>
      <c r="D6" s="123"/>
      <c r="E6" s="123"/>
      <c r="F6" s="123"/>
      <c r="G6" s="123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228</v>
      </c>
      <c r="D7" s="4"/>
      <c r="E7" s="6">
        <v>1</v>
      </c>
      <c r="F7" s="7"/>
      <c r="G7" s="8">
        <f t="shared" ref="G7:G21" si="0">F7*E7</f>
        <v>0</v>
      </c>
      <c r="H7" s="2"/>
      <c r="I7" s="2"/>
    </row>
    <row r="8" spans="1:11" ht="15" x14ac:dyDescent="0.2">
      <c r="A8" s="4">
        <v>2</v>
      </c>
      <c r="B8" s="5"/>
      <c r="C8" s="5" t="s">
        <v>227</v>
      </c>
      <c r="D8" s="4" t="s">
        <v>15</v>
      </c>
      <c r="E8" s="6">
        <v>1</v>
      </c>
      <c r="F8" s="7"/>
      <c r="G8" s="8">
        <f t="shared" si="0"/>
        <v>0</v>
      </c>
      <c r="H8" s="2"/>
      <c r="I8" s="2"/>
    </row>
    <row r="9" spans="1:11" ht="15" x14ac:dyDescent="0.2">
      <c r="A9" s="4">
        <v>3</v>
      </c>
      <c r="B9" s="5"/>
      <c r="C9" s="5" t="s">
        <v>59</v>
      </c>
      <c r="D9" s="4" t="s">
        <v>15</v>
      </c>
      <c r="E9" s="6">
        <v>9</v>
      </c>
      <c r="F9" s="7"/>
      <c r="G9" s="8">
        <f t="shared" si="0"/>
        <v>0</v>
      </c>
      <c r="H9" s="2"/>
      <c r="I9" s="2"/>
    </row>
    <row r="10" spans="1:11" ht="15" x14ac:dyDescent="0.2">
      <c r="A10" s="4">
        <v>4</v>
      </c>
      <c r="B10" s="5"/>
      <c r="C10" s="5" t="s">
        <v>226</v>
      </c>
      <c r="D10" s="4" t="s">
        <v>15</v>
      </c>
      <c r="E10" s="6">
        <v>25</v>
      </c>
      <c r="F10" s="7"/>
      <c r="G10" s="8">
        <f t="shared" si="0"/>
        <v>0</v>
      </c>
      <c r="H10" s="2"/>
      <c r="I10" s="2"/>
    </row>
    <row r="11" spans="1:11" ht="15" x14ac:dyDescent="0.2">
      <c r="A11" s="4">
        <v>5</v>
      </c>
      <c r="B11" s="5"/>
      <c r="C11" s="5" t="s">
        <v>225</v>
      </c>
      <c r="D11" s="4" t="s">
        <v>15</v>
      </c>
      <c r="E11" s="6">
        <v>1</v>
      </c>
      <c r="F11" s="7"/>
      <c r="G11" s="8">
        <f t="shared" si="0"/>
        <v>0</v>
      </c>
      <c r="H11" s="2"/>
      <c r="I11" s="2"/>
    </row>
    <row r="12" spans="1:11" ht="15" x14ac:dyDescent="0.2">
      <c r="A12" s="4">
        <v>6</v>
      </c>
      <c r="B12" s="5"/>
      <c r="C12" s="5" t="s">
        <v>224</v>
      </c>
      <c r="D12" s="4" t="s">
        <v>15</v>
      </c>
      <c r="E12" s="6">
        <v>4</v>
      </c>
      <c r="F12" s="7"/>
      <c r="G12" s="8">
        <f t="shared" si="0"/>
        <v>0</v>
      </c>
      <c r="H12" s="2"/>
      <c r="I12" s="2"/>
    </row>
    <row r="13" spans="1:11" ht="15" x14ac:dyDescent="0.2">
      <c r="A13" s="4">
        <v>7</v>
      </c>
      <c r="B13" s="5"/>
      <c r="C13" s="5" t="s">
        <v>223</v>
      </c>
      <c r="D13" s="4" t="s">
        <v>15</v>
      </c>
      <c r="E13" s="6">
        <v>1</v>
      </c>
      <c r="F13" s="7"/>
      <c r="G13" s="8">
        <f t="shared" si="0"/>
        <v>0</v>
      </c>
      <c r="H13" s="2"/>
      <c r="I13" s="2"/>
    </row>
    <row r="14" spans="1:11" ht="15" x14ac:dyDescent="0.2">
      <c r="A14" s="4">
        <v>8</v>
      </c>
      <c r="B14" s="5"/>
      <c r="C14" s="5" t="s">
        <v>60</v>
      </c>
      <c r="D14" s="4" t="s">
        <v>15</v>
      </c>
      <c r="E14" s="6">
        <v>2</v>
      </c>
      <c r="F14" s="7"/>
      <c r="G14" s="8">
        <f t="shared" si="0"/>
        <v>0</v>
      </c>
      <c r="H14" s="2"/>
      <c r="I14" s="2"/>
    </row>
    <row r="15" spans="1:11" ht="15" x14ac:dyDescent="0.2">
      <c r="A15" s="4">
        <v>9</v>
      </c>
      <c r="B15" s="5"/>
      <c r="C15" s="5" t="s">
        <v>222</v>
      </c>
      <c r="D15" s="4"/>
      <c r="E15" s="6">
        <v>1</v>
      </c>
      <c r="F15" s="7"/>
      <c r="G15" s="8">
        <f t="shared" si="0"/>
        <v>0</v>
      </c>
      <c r="H15" s="2"/>
      <c r="I15" s="2"/>
    </row>
    <row r="16" spans="1:11" ht="15" x14ac:dyDescent="0.2">
      <c r="A16" s="4">
        <v>10</v>
      </c>
      <c r="B16" s="5"/>
      <c r="C16" s="5" t="s">
        <v>221</v>
      </c>
      <c r="D16" s="4" t="s">
        <v>15</v>
      </c>
      <c r="E16" s="6">
        <v>4</v>
      </c>
      <c r="F16" s="7"/>
      <c r="G16" s="8">
        <f t="shared" si="0"/>
        <v>0</v>
      </c>
      <c r="H16" s="2"/>
      <c r="I16" s="2"/>
    </row>
    <row r="17" spans="1:11" ht="15" x14ac:dyDescent="0.2">
      <c r="A17" s="4">
        <v>11</v>
      </c>
      <c r="B17" s="5"/>
      <c r="C17" s="5" t="s">
        <v>61</v>
      </c>
      <c r="D17" s="4" t="s">
        <v>15</v>
      </c>
      <c r="E17" s="6">
        <v>2</v>
      </c>
      <c r="F17" s="7"/>
      <c r="G17" s="8">
        <f t="shared" si="0"/>
        <v>0</v>
      </c>
      <c r="H17" s="2"/>
      <c r="I17" s="2"/>
    </row>
    <row r="18" spans="1:11" ht="15" x14ac:dyDescent="0.2">
      <c r="A18" s="4">
        <v>12</v>
      </c>
      <c r="B18" s="5"/>
      <c r="C18" s="5" t="s">
        <v>220</v>
      </c>
      <c r="D18" s="4" t="s">
        <v>15</v>
      </c>
      <c r="E18" s="6">
        <v>10</v>
      </c>
      <c r="F18" s="7"/>
      <c r="G18" s="8">
        <f t="shared" si="0"/>
        <v>0</v>
      </c>
      <c r="H18" s="2"/>
      <c r="I18" s="2"/>
    </row>
    <row r="19" spans="1:11" ht="15" x14ac:dyDescent="0.2">
      <c r="A19" s="4">
        <v>13</v>
      </c>
      <c r="B19" s="5"/>
      <c r="C19" s="5" t="s">
        <v>219</v>
      </c>
      <c r="D19" s="4" t="s">
        <v>15</v>
      </c>
      <c r="E19" s="6">
        <v>1</v>
      </c>
      <c r="F19" s="7"/>
      <c r="G19" s="8">
        <f t="shared" si="0"/>
        <v>0</v>
      </c>
      <c r="H19" s="2"/>
      <c r="I19" s="2"/>
    </row>
    <row r="20" spans="1:11" ht="15" x14ac:dyDescent="0.2">
      <c r="A20" s="4">
        <v>14</v>
      </c>
      <c r="B20" s="5"/>
      <c r="C20" s="5" t="s">
        <v>218</v>
      </c>
      <c r="D20" s="4" t="s">
        <v>15</v>
      </c>
      <c r="E20" s="6">
        <v>1</v>
      </c>
      <c r="F20" s="7"/>
      <c r="G20" s="8">
        <f t="shared" si="0"/>
        <v>0</v>
      </c>
      <c r="H20" s="2"/>
      <c r="I20" s="2"/>
    </row>
    <row r="21" spans="1:11" ht="15" x14ac:dyDescent="0.2">
      <c r="A21" s="4">
        <v>15</v>
      </c>
      <c r="B21" s="5"/>
      <c r="C21" s="5" t="s">
        <v>217</v>
      </c>
      <c r="D21" s="4" t="s">
        <v>15</v>
      </c>
      <c r="E21" s="6">
        <v>1</v>
      </c>
      <c r="F21" s="7"/>
      <c r="G21" s="8">
        <f t="shared" si="0"/>
        <v>0</v>
      </c>
      <c r="H21" s="2"/>
      <c r="I21" s="2"/>
    </row>
    <row r="22" spans="1:11" ht="15" x14ac:dyDescent="0.2">
      <c r="A22" s="9"/>
      <c r="B22" s="9" t="s">
        <v>9</v>
      </c>
      <c r="C22" s="124" t="s">
        <v>19</v>
      </c>
      <c r="D22" s="125"/>
      <c r="E22" s="125"/>
      <c r="F22" s="125"/>
      <c r="G22" s="10">
        <f>SUM(G7:G21)</f>
        <v>0</v>
      </c>
      <c r="H22" s="2"/>
      <c r="I22" s="2"/>
      <c r="J22" s="2"/>
      <c r="K22" s="2"/>
    </row>
    <row r="23" spans="1:11" ht="15" x14ac:dyDescent="0.2">
      <c r="A23" s="122"/>
      <c r="B23" s="122"/>
      <c r="C23" s="123" t="s">
        <v>231</v>
      </c>
      <c r="D23" s="123"/>
      <c r="E23" s="123"/>
      <c r="F23" s="123"/>
      <c r="G23" s="123"/>
      <c r="H23" s="2"/>
      <c r="I23" s="2"/>
      <c r="J23" s="2"/>
      <c r="K23" s="2"/>
    </row>
    <row r="24" spans="1:11" ht="15" x14ac:dyDescent="0.2">
      <c r="A24" s="4">
        <v>16</v>
      </c>
      <c r="B24" s="5"/>
      <c r="C24" s="5" t="s">
        <v>216</v>
      </c>
      <c r="D24" s="4" t="s">
        <v>15</v>
      </c>
      <c r="E24" s="6">
        <v>1</v>
      </c>
      <c r="F24" s="7"/>
      <c r="G24" s="8">
        <f>F24*E24</f>
        <v>0</v>
      </c>
      <c r="H24" s="2"/>
      <c r="I24" s="2"/>
    </row>
    <row r="25" spans="1:11" ht="15" x14ac:dyDescent="0.2">
      <c r="A25" s="9"/>
      <c r="B25" s="9" t="s">
        <v>9</v>
      </c>
      <c r="C25" s="124" t="s">
        <v>231</v>
      </c>
      <c r="D25" s="125"/>
      <c r="E25" s="125"/>
      <c r="F25" s="125"/>
      <c r="G25" s="10">
        <f>SUM(G24:G24)</f>
        <v>0</v>
      </c>
      <c r="H25" s="2"/>
      <c r="I25" s="2"/>
      <c r="J25" s="2"/>
      <c r="K25" s="2"/>
    </row>
    <row r="26" spans="1:11" ht="15" x14ac:dyDescent="0.2">
      <c r="A26" s="12"/>
      <c r="B26" s="12" t="s">
        <v>9</v>
      </c>
      <c r="C26" s="126" t="s">
        <v>1</v>
      </c>
      <c r="D26" s="125"/>
      <c r="E26" s="125"/>
      <c r="F26" s="125"/>
      <c r="G26" s="13">
        <f>+G22+G25</f>
        <v>0</v>
      </c>
      <c r="H26" s="2"/>
      <c r="I26" s="2"/>
      <c r="J26" s="2"/>
      <c r="K26" s="2"/>
    </row>
    <row r="27" spans="1:11" ht="15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ht="15" x14ac:dyDescent="0.2">
      <c r="A28" s="119"/>
      <c r="B28" s="120"/>
      <c r="C28" s="120" t="s">
        <v>30</v>
      </c>
      <c r="D28" s="120"/>
      <c r="E28" s="120"/>
      <c r="F28" s="120"/>
      <c r="G28" s="121"/>
      <c r="H28" s="2"/>
      <c r="I28" s="2"/>
      <c r="J28" s="2"/>
      <c r="K28" s="2"/>
    </row>
    <row r="29" spans="1:11" ht="15" x14ac:dyDescent="0.2">
      <c r="A29" s="3" t="s">
        <v>2</v>
      </c>
      <c r="B29" s="3" t="s">
        <v>3</v>
      </c>
      <c r="C29" s="3" t="s">
        <v>4</v>
      </c>
      <c r="D29" s="3" t="s">
        <v>5</v>
      </c>
      <c r="E29" s="3" t="s">
        <v>6</v>
      </c>
      <c r="F29" s="3" t="s">
        <v>7</v>
      </c>
      <c r="G29" s="3" t="s">
        <v>8</v>
      </c>
      <c r="H29" s="2"/>
      <c r="I29" s="2"/>
      <c r="J29" s="2"/>
      <c r="K29" s="2"/>
    </row>
    <row r="30" spans="1:11" ht="15" x14ac:dyDescent="0.2">
      <c r="A30" s="122"/>
      <c r="B30" s="122"/>
      <c r="C30" s="123" t="s">
        <v>34</v>
      </c>
      <c r="D30" s="123"/>
      <c r="E30" s="123"/>
      <c r="F30" s="123"/>
      <c r="G30" s="123"/>
      <c r="H30" s="2"/>
      <c r="I30" s="2"/>
      <c r="J30" s="2"/>
      <c r="K30" s="2"/>
    </row>
    <row r="31" spans="1:11" ht="15" x14ac:dyDescent="0.2">
      <c r="A31" s="4">
        <v>17</v>
      </c>
      <c r="B31" s="5"/>
      <c r="C31" s="5" t="s">
        <v>62</v>
      </c>
      <c r="D31" s="4" t="s">
        <v>15</v>
      </c>
      <c r="E31" s="6">
        <v>36</v>
      </c>
      <c r="F31" s="7"/>
      <c r="G31" s="8">
        <f t="shared" ref="G31:G42" si="1">F31*E31</f>
        <v>0</v>
      </c>
      <c r="H31" s="2"/>
      <c r="I31" s="2"/>
    </row>
    <row r="32" spans="1:11" ht="15" x14ac:dyDescent="0.2">
      <c r="A32" s="4">
        <v>18</v>
      </c>
      <c r="B32" s="5"/>
      <c r="C32" s="5" t="s">
        <v>63</v>
      </c>
      <c r="D32" s="4" t="s">
        <v>15</v>
      </c>
      <c r="E32" s="6">
        <v>5</v>
      </c>
      <c r="F32" s="7"/>
      <c r="G32" s="8">
        <f t="shared" si="1"/>
        <v>0</v>
      </c>
      <c r="H32" s="2"/>
      <c r="I32" s="2"/>
    </row>
    <row r="33" spans="1:11" ht="15" x14ac:dyDescent="0.2">
      <c r="A33" s="4">
        <v>19</v>
      </c>
      <c r="B33" s="5"/>
      <c r="C33" s="5" t="s">
        <v>215</v>
      </c>
      <c r="D33" s="4" t="s">
        <v>15</v>
      </c>
      <c r="E33" s="6">
        <v>1</v>
      </c>
      <c r="F33" s="7"/>
      <c r="G33" s="8">
        <f t="shared" si="1"/>
        <v>0</v>
      </c>
      <c r="H33" s="2"/>
      <c r="I33" s="2"/>
    </row>
    <row r="34" spans="1:11" ht="15" x14ac:dyDescent="0.2">
      <c r="A34" s="4">
        <v>20</v>
      </c>
      <c r="B34" s="5"/>
      <c r="C34" s="5" t="s">
        <v>214</v>
      </c>
      <c r="D34" s="4" t="s">
        <v>15</v>
      </c>
      <c r="E34" s="6">
        <v>1</v>
      </c>
      <c r="F34" s="7"/>
      <c r="G34" s="8">
        <f t="shared" si="1"/>
        <v>0</v>
      </c>
      <c r="H34" s="2"/>
      <c r="I34" s="2"/>
    </row>
    <row r="35" spans="1:11" ht="15" x14ac:dyDescent="0.2">
      <c r="A35" s="4">
        <v>21</v>
      </c>
      <c r="B35" s="5"/>
      <c r="C35" s="5" t="s">
        <v>213</v>
      </c>
      <c r="D35" s="4" t="s">
        <v>15</v>
      </c>
      <c r="E35" s="6">
        <v>1</v>
      </c>
      <c r="F35" s="7"/>
      <c r="G35" s="8">
        <f t="shared" si="1"/>
        <v>0</v>
      </c>
      <c r="H35" s="2"/>
      <c r="I35" s="2"/>
    </row>
    <row r="36" spans="1:11" ht="15" x14ac:dyDescent="0.2">
      <c r="A36" s="4">
        <v>22</v>
      </c>
      <c r="B36" s="5"/>
      <c r="C36" s="5" t="s">
        <v>64</v>
      </c>
      <c r="D36" s="4" t="s">
        <v>32</v>
      </c>
      <c r="E36" s="6">
        <v>2</v>
      </c>
      <c r="F36" s="7"/>
      <c r="G36" s="8">
        <f t="shared" si="1"/>
        <v>0</v>
      </c>
      <c r="H36" s="2"/>
      <c r="I36" s="2"/>
    </row>
    <row r="37" spans="1:11" ht="15" x14ac:dyDescent="0.2">
      <c r="A37" s="4">
        <v>23</v>
      </c>
      <c r="B37" s="5"/>
      <c r="C37" s="5" t="s">
        <v>58</v>
      </c>
      <c r="D37" s="4" t="s">
        <v>15</v>
      </c>
      <c r="E37" s="6">
        <v>1</v>
      </c>
      <c r="F37" s="7"/>
      <c r="G37" s="8">
        <f t="shared" si="1"/>
        <v>0</v>
      </c>
      <c r="H37" s="2"/>
      <c r="I37" s="2"/>
    </row>
    <row r="38" spans="1:11" ht="15" x14ac:dyDescent="0.2">
      <c r="A38" s="4">
        <v>24</v>
      </c>
      <c r="B38" s="5"/>
      <c r="C38" s="5" t="s">
        <v>212</v>
      </c>
      <c r="D38" s="4" t="s">
        <v>57</v>
      </c>
      <c r="E38" s="6">
        <v>1</v>
      </c>
      <c r="F38" s="7"/>
      <c r="G38" s="8">
        <f t="shared" si="1"/>
        <v>0</v>
      </c>
      <c r="H38" s="2"/>
      <c r="I38" s="2"/>
    </row>
    <row r="39" spans="1:11" ht="15" x14ac:dyDescent="0.2">
      <c r="A39" s="4">
        <v>25</v>
      </c>
      <c r="B39" s="5"/>
      <c r="C39" s="5" t="s">
        <v>211</v>
      </c>
      <c r="D39" s="4" t="s">
        <v>15</v>
      </c>
      <c r="E39" s="6">
        <v>1</v>
      </c>
      <c r="F39" s="7"/>
      <c r="G39" s="8">
        <f t="shared" si="1"/>
        <v>0</v>
      </c>
      <c r="H39" s="2"/>
      <c r="I39" s="2"/>
    </row>
    <row r="40" spans="1:11" ht="21" x14ac:dyDescent="0.2">
      <c r="A40" s="4">
        <v>26</v>
      </c>
      <c r="B40" s="5"/>
      <c r="C40" s="5" t="s">
        <v>210</v>
      </c>
      <c r="D40" s="4" t="s">
        <v>15</v>
      </c>
      <c r="E40" s="6">
        <v>1</v>
      </c>
      <c r="F40" s="7"/>
      <c r="G40" s="8">
        <f t="shared" si="1"/>
        <v>0</v>
      </c>
      <c r="H40" s="2"/>
      <c r="I40" s="2"/>
    </row>
    <row r="41" spans="1:11" ht="15" x14ac:dyDescent="0.2">
      <c r="A41" s="4">
        <v>27</v>
      </c>
      <c r="B41" s="5"/>
      <c r="C41" s="5" t="s">
        <v>209</v>
      </c>
      <c r="D41" s="4" t="s">
        <v>15</v>
      </c>
      <c r="E41" s="6">
        <v>1</v>
      </c>
      <c r="F41" s="7"/>
      <c r="G41" s="8">
        <f t="shared" si="1"/>
        <v>0</v>
      </c>
      <c r="H41" s="2"/>
      <c r="I41" s="2"/>
    </row>
    <row r="42" spans="1:11" ht="15" x14ac:dyDescent="0.2">
      <c r="A42" s="4">
        <v>28</v>
      </c>
      <c r="B42" s="5"/>
      <c r="C42" s="5" t="s">
        <v>208</v>
      </c>
      <c r="D42" s="4" t="s">
        <v>15</v>
      </c>
      <c r="E42" s="6">
        <v>1</v>
      </c>
      <c r="F42" s="7"/>
      <c r="G42" s="8">
        <f t="shared" si="1"/>
        <v>0</v>
      </c>
      <c r="H42" s="2"/>
      <c r="I42" s="2"/>
    </row>
    <row r="43" spans="1:11" ht="15" x14ac:dyDescent="0.2">
      <c r="A43" s="9"/>
      <c r="B43" s="9" t="s">
        <v>9</v>
      </c>
      <c r="C43" s="124" t="s">
        <v>34</v>
      </c>
      <c r="D43" s="125"/>
      <c r="E43" s="125"/>
      <c r="F43" s="125"/>
      <c r="G43" s="10">
        <f>SUM(G31:G42)</f>
        <v>0</v>
      </c>
      <c r="H43" s="2"/>
      <c r="I43" s="2"/>
      <c r="J43" s="2"/>
      <c r="K43" s="2"/>
    </row>
    <row r="44" spans="1:11" ht="15" x14ac:dyDescent="0.2">
      <c r="A44" s="12"/>
      <c r="B44" s="12" t="s">
        <v>9</v>
      </c>
      <c r="C44" s="126" t="s">
        <v>30</v>
      </c>
      <c r="D44" s="125"/>
      <c r="E44" s="125"/>
      <c r="F44" s="125"/>
      <c r="G44" s="13">
        <f>+G43</f>
        <v>0</v>
      </c>
      <c r="H44" s="2"/>
      <c r="I44" s="2"/>
      <c r="J44" s="2"/>
      <c r="K44" s="2"/>
    </row>
    <row r="45" spans="1:11" ht="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</row>
    <row r="46" spans="1:11" ht="15" x14ac:dyDescent="0.2">
      <c r="A46" s="127" t="s">
        <v>56</v>
      </c>
      <c r="B46" s="127"/>
      <c r="C46" s="127"/>
      <c r="D46" s="127"/>
      <c r="E46" s="127"/>
      <c r="F46" s="127"/>
      <c r="G46" s="14">
        <f>+G26+G44</f>
        <v>0</v>
      </c>
      <c r="H46" s="2"/>
    </row>
  </sheetData>
  <mergeCells count="20">
    <mergeCell ref="C25:F25"/>
    <mergeCell ref="C44:F44"/>
    <mergeCell ref="A46:F46"/>
    <mergeCell ref="C26:F26"/>
    <mergeCell ref="A28:B28"/>
    <mergeCell ref="C28:G28"/>
    <mergeCell ref="A30:B30"/>
    <mergeCell ref="C30:G30"/>
    <mergeCell ref="C43:F43"/>
    <mergeCell ref="A6:B6"/>
    <mergeCell ref="C6:G6"/>
    <mergeCell ref="C22:F22"/>
    <mergeCell ref="A23:B23"/>
    <mergeCell ref="C23:G23"/>
    <mergeCell ref="A1:B1"/>
    <mergeCell ref="C1:G1"/>
    <mergeCell ref="A2:B2"/>
    <mergeCell ref="C2:G2"/>
    <mergeCell ref="A4:B4"/>
    <mergeCell ref="C4:G4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B63095-5E38-49D2-83F4-4A272B5E1662}"/>
</file>

<file path=customXml/itemProps2.xml><?xml version="1.0" encoding="utf-8"?>
<ds:datastoreItem xmlns:ds="http://schemas.openxmlformats.org/officeDocument/2006/customXml" ds:itemID="{81F6A464-7CB8-4740-BB2C-837DFAC2EF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20</vt:i4>
      </vt:variant>
    </vt:vector>
  </HeadingPairs>
  <TitlesOfParts>
    <vt:vector size="23" baseType="lpstr">
      <vt:lpstr>Krycí list</vt:lpstr>
      <vt:lpstr>ELEKTROINSTALACE</vt:lpstr>
      <vt:lpstr>Rozvaděč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Objednatel</vt:lpstr>
      <vt:lpstr>ELEKTROINSTALACE!Oblast_tisku</vt:lpstr>
      <vt:lpstr>'Krycí list'!Oblast_tisku</vt:lpstr>
      <vt:lpstr>Rozvaděč!Oblast_tisku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Marek Punčochář</dc:creator>
  <cp:lastModifiedBy>Marcela Dvořáková</cp:lastModifiedBy>
  <cp:lastPrinted>2023-03-29T14:45:50Z</cp:lastPrinted>
  <dcterms:created xsi:type="dcterms:W3CDTF">2022-08-29T08:19:13Z</dcterms:created>
  <dcterms:modified xsi:type="dcterms:W3CDTF">2024-01-30T12:34:40Z</dcterms:modified>
</cp:coreProperties>
</file>